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8795" windowHeight="81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Položky!$A$1:$K$90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4" i="1" l="1"/>
  <c r="BG89" i="3"/>
  <c r="BF89" i="3"/>
  <c r="BE89" i="3"/>
  <c r="BC89" i="3"/>
  <c r="K89" i="3"/>
  <c r="I89" i="3"/>
  <c r="G89" i="3"/>
  <c r="BD89" i="3" s="1"/>
  <c r="BG88" i="3"/>
  <c r="BF88" i="3"/>
  <c r="BE88" i="3"/>
  <c r="BC88" i="3"/>
  <c r="K88" i="3"/>
  <c r="I88" i="3"/>
  <c r="G88" i="3"/>
  <c r="BD88" i="3" s="1"/>
  <c r="BG87" i="3"/>
  <c r="BF87" i="3"/>
  <c r="BE87" i="3"/>
  <c r="BC87" i="3"/>
  <c r="K87" i="3"/>
  <c r="I87" i="3"/>
  <c r="G87" i="3"/>
  <c r="BD87" i="3" s="1"/>
  <c r="BG86" i="3"/>
  <c r="BF86" i="3"/>
  <c r="BE86" i="3"/>
  <c r="BC86" i="3"/>
  <c r="K86" i="3"/>
  <c r="I86" i="3"/>
  <c r="G86" i="3"/>
  <c r="BD86" i="3" s="1"/>
  <c r="BG85" i="3"/>
  <c r="BF85" i="3"/>
  <c r="BE85" i="3"/>
  <c r="BC85" i="3"/>
  <c r="K85" i="3"/>
  <c r="I85" i="3"/>
  <c r="G85" i="3"/>
  <c r="BD85" i="3" s="1"/>
  <c r="BG84" i="3"/>
  <c r="BF84" i="3"/>
  <c r="BE84" i="3"/>
  <c r="BC84" i="3"/>
  <c r="K84" i="3"/>
  <c r="I84" i="3"/>
  <c r="G84" i="3"/>
  <c r="BD84" i="3" s="1"/>
  <c r="BG83" i="3"/>
  <c r="BF83" i="3"/>
  <c r="BE83" i="3"/>
  <c r="BC83" i="3"/>
  <c r="K83" i="3"/>
  <c r="I83" i="3"/>
  <c r="G83" i="3"/>
  <c r="BD83" i="3" s="1"/>
  <c r="BG82" i="3"/>
  <c r="BF82" i="3"/>
  <c r="BE82" i="3"/>
  <c r="BC82" i="3"/>
  <c r="K82" i="3"/>
  <c r="I82" i="3"/>
  <c r="G82" i="3"/>
  <c r="BD82" i="3" s="1"/>
  <c r="BG81" i="3"/>
  <c r="BF81" i="3"/>
  <c r="BE81" i="3"/>
  <c r="BC81" i="3"/>
  <c r="K81" i="3"/>
  <c r="I81" i="3"/>
  <c r="G81" i="3"/>
  <c r="BD81" i="3" s="1"/>
  <c r="BG80" i="3"/>
  <c r="BF80" i="3"/>
  <c r="BE80" i="3"/>
  <c r="BC80" i="3"/>
  <c r="K80" i="3"/>
  <c r="I80" i="3"/>
  <c r="G80" i="3"/>
  <c r="BD80" i="3" s="1"/>
  <c r="BG79" i="3"/>
  <c r="BF79" i="3"/>
  <c r="BE79" i="3"/>
  <c r="BC79" i="3"/>
  <c r="K79" i="3"/>
  <c r="I79" i="3"/>
  <c r="G79" i="3"/>
  <c r="BD79" i="3" s="1"/>
  <c r="BG78" i="3"/>
  <c r="BF78" i="3"/>
  <c r="BE78" i="3"/>
  <c r="BC78" i="3"/>
  <c r="K78" i="3"/>
  <c r="I78" i="3"/>
  <c r="G78" i="3"/>
  <c r="BD78" i="3" s="1"/>
  <c r="BG77" i="3"/>
  <c r="BF77" i="3"/>
  <c r="BE77" i="3"/>
  <c r="BC77" i="3"/>
  <c r="K77" i="3"/>
  <c r="I77" i="3"/>
  <c r="G77" i="3"/>
  <c r="BD77" i="3" s="1"/>
  <c r="BG76" i="3"/>
  <c r="BF76" i="3"/>
  <c r="BE76" i="3"/>
  <c r="BC76" i="3"/>
  <c r="K76" i="3"/>
  <c r="I76" i="3"/>
  <c r="G76" i="3"/>
  <c r="BD76" i="3" s="1"/>
  <c r="BG75" i="3"/>
  <c r="BF75" i="3"/>
  <c r="BE75" i="3"/>
  <c r="BC75" i="3"/>
  <c r="K75" i="3"/>
  <c r="I75" i="3"/>
  <c r="G75" i="3"/>
  <c r="BD75" i="3" s="1"/>
  <c r="BG74" i="3"/>
  <c r="BF74" i="3"/>
  <c r="BE74" i="3"/>
  <c r="BC74" i="3"/>
  <c r="K74" i="3"/>
  <c r="I74" i="3"/>
  <c r="G74" i="3"/>
  <c r="BD74" i="3" s="1"/>
  <c r="BG73" i="3"/>
  <c r="BF73" i="3"/>
  <c r="BE73" i="3"/>
  <c r="BC73" i="3"/>
  <c r="K73" i="3"/>
  <c r="I73" i="3"/>
  <c r="G73" i="3"/>
  <c r="BD73" i="3" s="1"/>
  <c r="BG72" i="3"/>
  <c r="BF72" i="3"/>
  <c r="BE72" i="3"/>
  <c r="BC72" i="3"/>
  <c r="K72" i="3"/>
  <c r="I72" i="3"/>
  <c r="G72" i="3"/>
  <c r="BD72" i="3" s="1"/>
  <c r="BG71" i="3"/>
  <c r="BF71" i="3"/>
  <c r="BF90" i="3" s="1"/>
  <c r="H15" i="2" s="1"/>
  <c r="BE71" i="3"/>
  <c r="BC71" i="3"/>
  <c r="K71" i="3"/>
  <c r="K90" i="3" s="1"/>
  <c r="I71" i="3"/>
  <c r="G71" i="3"/>
  <c r="G90" i="3" s="1"/>
  <c r="B15" i="2"/>
  <c r="A15" i="2"/>
  <c r="BG90" i="3"/>
  <c r="I15" i="2" s="1"/>
  <c r="BE90" i="3"/>
  <c r="G15" i="2" s="1"/>
  <c r="BC90" i="3"/>
  <c r="E15" i="2" s="1"/>
  <c r="I90" i="3"/>
  <c r="C90" i="3"/>
  <c r="BG68" i="3"/>
  <c r="BF68" i="3"/>
  <c r="BE68" i="3"/>
  <c r="BC68" i="3"/>
  <c r="K68" i="3"/>
  <c r="I68" i="3"/>
  <c r="G68" i="3"/>
  <c r="BD68" i="3" s="1"/>
  <c r="BG67" i="3"/>
  <c r="BF67" i="3"/>
  <c r="BE67" i="3"/>
  <c r="BC67" i="3"/>
  <c r="K67" i="3"/>
  <c r="I67" i="3"/>
  <c r="G67" i="3"/>
  <c r="BD67" i="3" s="1"/>
  <c r="BG66" i="3"/>
  <c r="BF66" i="3"/>
  <c r="BE66" i="3"/>
  <c r="BC66" i="3"/>
  <c r="K66" i="3"/>
  <c r="I66" i="3"/>
  <c r="G66" i="3"/>
  <c r="BD66" i="3" s="1"/>
  <c r="BG65" i="3"/>
  <c r="BF65" i="3"/>
  <c r="BE65" i="3"/>
  <c r="BC65" i="3"/>
  <c r="K65" i="3"/>
  <c r="I65" i="3"/>
  <c r="G65" i="3"/>
  <c r="BD65" i="3" s="1"/>
  <c r="BG64" i="3"/>
  <c r="BF64" i="3"/>
  <c r="BE64" i="3"/>
  <c r="BC64" i="3"/>
  <c r="K64" i="3"/>
  <c r="I64" i="3"/>
  <c r="G64" i="3"/>
  <c r="BD64" i="3" s="1"/>
  <c r="BG63" i="3"/>
  <c r="BF63" i="3"/>
  <c r="BE63" i="3"/>
  <c r="BC63" i="3"/>
  <c r="K63" i="3"/>
  <c r="I63" i="3"/>
  <c r="G63" i="3"/>
  <c r="BD63" i="3" s="1"/>
  <c r="BG62" i="3"/>
  <c r="BF62" i="3"/>
  <c r="BE62" i="3"/>
  <c r="BC62" i="3"/>
  <c r="K62" i="3"/>
  <c r="I62" i="3"/>
  <c r="G62" i="3"/>
  <c r="BD62" i="3" s="1"/>
  <c r="BG61" i="3"/>
  <c r="BF61" i="3"/>
  <c r="BE61" i="3"/>
  <c r="BC61" i="3"/>
  <c r="K61" i="3"/>
  <c r="I61" i="3"/>
  <c r="G61" i="3"/>
  <c r="BD61" i="3" s="1"/>
  <c r="BG60" i="3"/>
  <c r="BF60" i="3"/>
  <c r="BE60" i="3"/>
  <c r="BC60" i="3"/>
  <c r="K60" i="3"/>
  <c r="I60" i="3"/>
  <c r="G60" i="3"/>
  <c r="BD60" i="3" s="1"/>
  <c r="BG59" i="3"/>
  <c r="BF59" i="3"/>
  <c r="BE59" i="3"/>
  <c r="BC59" i="3"/>
  <c r="K59" i="3"/>
  <c r="I59" i="3"/>
  <c r="G59" i="3"/>
  <c r="BD59" i="3" s="1"/>
  <c r="BG58" i="3"/>
  <c r="BF58" i="3"/>
  <c r="BE58" i="3"/>
  <c r="BC58" i="3"/>
  <c r="K58" i="3"/>
  <c r="I58" i="3"/>
  <c r="G58" i="3"/>
  <c r="BD58" i="3" s="1"/>
  <c r="BG57" i="3"/>
  <c r="BF57" i="3"/>
  <c r="BE57" i="3"/>
  <c r="BC57" i="3"/>
  <c r="K57" i="3"/>
  <c r="I57" i="3"/>
  <c r="G57" i="3"/>
  <c r="BD57" i="3" s="1"/>
  <c r="BG56" i="3"/>
  <c r="BF56" i="3"/>
  <c r="BF69" i="3" s="1"/>
  <c r="BE56" i="3"/>
  <c r="BC56" i="3"/>
  <c r="K56" i="3"/>
  <c r="K69" i="3" s="1"/>
  <c r="I56" i="3"/>
  <c r="G56" i="3"/>
  <c r="H14" i="2"/>
  <c r="B14" i="2"/>
  <c r="A14" i="2"/>
  <c r="BG69" i="3"/>
  <c r="I14" i="2" s="1"/>
  <c r="BE69" i="3"/>
  <c r="G14" i="2" s="1"/>
  <c r="BC69" i="3"/>
  <c r="E14" i="2" s="1"/>
  <c r="I69" i="3"/>
  <c r="C69" i="3"/>
  <c r="BG53" i="3"/>
  <c r="BF53" i="3"/>
  <c r="BE53" i="3"/>
  <c r="BC53" i="3"/>
  <c r="K53" i="3"/>
  <c r="I53" i="3"/>
  <c r="G53" i="3"/>
  <c r="BD53" i="3" s="1"/>
  <c r="BG52" i="3"/>
  <c r="BF52" i="3"/>
  <c r="BE52" i="3"/>
  <c r="BC52" i="3"/>
  <c r="K52" i="3"/>
  <c r="I52" i="3"/>
  <c r="G52" i="3"/>
  <c r="BD52" i="3" s="1"/>
  <c r="BG51" i="3"/>
  <c r="BF51" i="3"/>
  <c r="BE51" i="3"/>
  <c r="BC51" i="3"/>
  <c r="K51" i="3"/>
  <c r="I51" i="3"/>
  <c r="G51" i="3"/>
  <c r="BD51" i="3" s="1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8" i="3"/>
  <c r="BF48" i="3"/>
  <c r="BE48" i="3"/>
  <c r="BC48" i="3"/>
  <c r="K48" i="3"/>
  <c r="I48" i="3"/>
  <c r="G48" i="3"/>
  <c r="BD48" i="3" s="1"/>
  <c r="BG47" i="3"/>
  <c r="BF47" i="3"/>
  <c r="BE47" i="3"/>
  <c r="BC47" i="3"/>
  <c r="K47" i="3"/>
  <c r="I47" i="3"/>
  <c r="G47" i="3"/>
  <c r="BD47" i="3" s="1"/>
  <c r="BG46" i="3"/>
  <c r="BF46" i="3"/>
  <c r="BE46" i="3"/>
  <c r="BC46" i="3"/>
  <c r="K46" i="3"/>
  <c r="I46" i="3"/>
  <c r="G46" i="3"/>
  <c r="BD46" i="3" s="1"/>
  <c r="BG45" i="3"/>
  <c r="BF45" i="3"/>
  <c r="BE45" i="3"/>
  <c r="BC45" i="3"/>
  <c r="K45" i="3"/>
  <c r="I45" i="3"/>
  <c r="G45" i="3"/>
  <c r="BD45" i="3" s="1"/>
  <c r="BG44" i="3"/>
  <c r="BF44" i="3"/>
  <c r="BE44" i="3"/>
  <c r="BC44" i="3"/>
  <c r="K44" i="3"/>
  <c r="I44" i="3"/>
  <c r="G44" i="3"/>
  <c r="BD44" i="3" s="1"/>
  <c r="BG43" i="3"/>
  <c r="BF43" i="3"/>
  <c r="BE43" i="3"/>
  <c r="BC43" i="3"/>
  <c r="K43" i="3"/>
  <c r="I43" i="3"/>
  <c r="G43" i="3"/>
  <c r="BD43" i="3" s="1"/>
  <c r="BG42" i="3"/>
  <c r="BF42" i="3"/>
  <c r="BE42" i="3"/>
  <c r="BC42" i="3"/>
  <c r="K42" i="3"/>
  <c r="I42" i="3"/>
  <c r="G42" i="3"/>
  <c r="BD42" i="3" s="1"/>
  <c r="BG41" i="3"/>
  <c r="BF41" i="3"/>
  <c r="BE41" i="3"/>
  <c r="BC41" i="3"/>
  <c r="K41" i="3"/>
  <c r="I41" i="3"/>
  <c r="G41" i="3"/>
  <c r="BD41" i="3" s="1"/>
  <c r="BG40" i="3"/>
  <c r="BF40" i="3"/>
  <c r="BE40" i="3"/>
  <c r="BC40" i="3"/>
  <c r="K40" i="3"/>
  <c r="I40" i="3"/>
  <c r="G40" i="3"/>
  <c r="BD40" i="3" s="1"/>
  <c r="BG39" i="3"/>
  <c r="BF39" i="3"/>
  <c r="BE39" i="3"/>
  <c r="BC39" i="3"/>
  <c r="K39" i="3"/>
  <c r="I39" i="3"/>
  <c r="G39" i="3"/>
  <c r="BD39" i="3" s="1"/>
  <c r="BG38" i="3"/>
  <c r="BF38" i="3"/>
  <c r="BF54" i="3" s="1"/>
  <c r="H13" i="2" s="1"/>
  <c r="BE38" i="3"/>
  <c r="BC38" i="3"/>
  <c r="K38" i="3"/>
  <c r="K54" i="3" s="1"/>
  <c r="I38" i="3"/>
  <c r="G38" i="3"/>
  <c r="G54" i="3" s="1"/>
  <c r="B13" i="2"/>
  <c r="A13" i="2"/>
  <c r="BG54" i="3"/>
  <c r="I13" i="2" s="1"/>
  <c r="BE54" i="3"/>
  <c r="G13" i="2" s="1"/>
  <c r="BC54" i="3"/>
  <c r="E13" i="2" s="1"/>
  <c r="I54" i="3"/>
  <c r="C54" i="3"/>
  <c r="BG35" i="3"/>
  <c r="BF35" i="3"/>
  <c r="BE35" i="3"/>
  <c r="BD35" i="3"/>
  <c r="K35" i="3"/>
  <c r="I35" i="3"/>
  <c r="G35" i="3"/>
  <c r="BC35" i="3" s="1"/>
  <c r="BG34" i="3"/>
  <c r="BF34" i="3"/>
  <c r="BE34" i="3"/>
  <c r="BD34" i="3"/>
  <c r="K34" i="3"/>
  <c r="I34" i="3"/>
  <c r="G34" i="3"/>
  <c r="BC34" i="3" s="1"/>
  <c r="BG33" i="3"/>
  <c r="BF33" i="3"/>
  <c r="BE33" i="3"/>
  <c r="BD33" i="3"/>
  <c r="K33" i="3"/>
  <c r="I33" i="3"/>
  <c r="G33" i="3"/>
  <c r="BC33" i="3" s="1"/>
  <c r="BG32" i="3"/>
  <c r="BF32" i="3"/>
  <c r="BE32" i="3"/>
  <c r="BD32" i="3"/>
  <c r="K32" i="3"/>
  <c r="I32" i="3"/>
  <c r="G32" i="3"/>
  <c r="BC32" i="3" s="1"/>
  <c r="BG31" i="3"/>
  <c r="BF31" i="3"/>
  <c r="BE31" i="3"/>
  <c r="BD31" i="3"/>
  <c r="K31" i="3"/>
  <c r="I31" i="3"/>
  <c r="G31" i="3"/>
  <c r="BC31" i="3" s="1"/>
  <c r="BG30" i="3"/>
  <c r="BF30" i="3"/>
  <c r="BE30" i="3"/>
  <c r="BD30" i="3"/>
  <c r="K30" i="3"/>
  <c r="I30" i="3"/>
  <c r="G30" i="3"/>
  <c r="BC30" i="3" s="1"/>
  <c r="BG29" i="3"/>
  <c r="BF29" i="3"/>
  <c r="BE29" i="3"/>
  <c r="BD29" i="3"/>
  <c r="K29" i="3"/>
  <c r="I29" i="3"/>
  <c r="G29" i="3"/>
  <c r="BC29" i="3" s="1"/>
  <c r="BG28" i="3"/>
  <c r="BF28" i="3"/>
  <c r="BF36" i="3" s="1"/>
  <c r="BE28" i="3"/>
  <c r="BD28" i="3"/>
  <c r="BD36" i="3" s="1"/>
  <c r="F12" i="2" s="1"/>
  <c r="K28" i="3"/>
  <c r="I28" i="3"/>
  <c r="G28" i="3"/>
  <c r="H12" i="2"/>
  <c r="B12" i="2"/>
  <c r="A12" i="2"/>
  <c r="BG36" i="3"/>
  <c r="I12" i="2" s="1"/>
  <c r="BE36" i="3"/>
  <c r="G12" i="2" s="1"/>
  <c r="I36" i="3"/>
  <c r="C36" i="3"/>
  <c r="BG25" i="3"/>
  <c r="BF25" i="3"/>
  <c r="BF26" i="3" s="1"/>
  <c r="BE25" i="3"/>
  <c r="BD25" i="3"/>
  <c r="BD26" i="3" s="1"/>
  <c r="F11" i="2" s="1"/>
  <c r="K25" i="3"/>
  <c r="K26" i="3" s="1"/>
  <c r="I25" i="3"/>
  <c r="G25" i="3"/>
  <c r="H11" i="2"/>
  <c r="B11" i="2"/>
  <c r="A11" i="2"/>
  <c r="BG26" i="3"/>
  <c r="I11" i="2" s="1"/>
  <c r="BE26" i="3"/>
  <c r="G11" i="2" s="1"/>
  <c r="I26" i="3"/>
  <c r="C26" i="3"/>
  <c r="BG22" i="3"/>
  <c r="BF22" i="3"/>
  <c r="BE22" i="3"/>
  <c r="BD22" i="3"/>
  <c r="K22" i="3"/>
  <c r="I22" i="3"/>
  <c r="G22" i="3"/>
  <c r="BC22" i="3" s="1"/>
  <c r="BG21" i="3"/>
  <c r="BF21" i="3"/>
  <c r="BE21" i="3"/>
  <c r="BD21" i="3"/>
  <c r="K21" i="3"/>
  <c r="I21" i="3"/>
  <c r="G21" i="3"/>
  <c r="BC21" i="3" s="1"/>
  <c r="BG20" i="3"/>
  <c r="BF20" i="3"/>
  <c r="BF23" i="3" s="1"/>
  <c r="BE20" i="3"/>
  <c r="BD20" i="3"/>
  <c r="BD23" i="3" s="1"/>
  <c r="F10" i="2" s="1"/>
  <c r="K20" i="3"/>
  <c r="I20" i="3"/>
  <c r="G20" i="3"/>
  <c r="H10" i="2"/>
  <c r="B10" i="2"/>
  <c r="A10" i="2"/>
  <c r="BG23" i="3"/>
  <c r="I10" i="2" s="1"/>
  <c r="BE23" i="3"/>
  <c r="G10" i="2" s="1"/>
  <c r="I23" i="3"/>
  <c r="C23" i="3"/>
  <c r="BG17" i="3"/>
  <c r="BF17" i="3"/>
  <c r="BF18" i="3" s="1"/>
  <c r="BE17" i="3"/>
  <c r="BD17" i="3"/>
  <c r="BD18" i="3" s="1"/>
  <c r="F9" i="2" s="1"/>
  <c r="K17" i="3"/>
  <c r="K18" i="3" s="1"/>
  <c r="I17" i="3"/>
  <c r="G17" i="3"/>
  <c r="H9" i="2"/>
  <c r="B9" i="2"/>
  <c r="A9" i="2"/>
  <c r="BG18" i="3"/>
  <c r="I9" i="2" s="1"/>
  <c r="BE18" i="3"/>
  <c r="G9" i="2" s="1"/>
  <c r="I18" i="3"/>
  <c r="C18" i="3"/>
  <c r="BG14" i="3"/>
  <c r="BF14" i="3"/>
  <c r="BF15" i="3" s="1"/>
  <c r="BE14" i="3"/>
  <c r="BD14" i="3"/>
  <c r="BD15" i="3" s="1"/>
  <c r="F8" i="2" s="1"/>
  <c r="K14" i="3"/>
  <c r="K15" i="3" s="1"/>
  <c r="I14" i="3"/>
  <c r="G14" i="3"/>
  <c r="H8" i="2"/>
  <c r="B8" i="2"/>
  <c r="A8" i="2"/>
  <c r="BG15" i="3"/>
  <c r="I8" i="2" s="1"/>
  <c r="BE15" i="3"/>
  <c r="G8" i="2" s="1"/>
  <c r="I15" i="3"/>
  <c r="C15" i="3"/>
  <c r="BG11" i="3"/>
  <c r="BF11" i="3"/>
  <c r="BE11" i="3"/>
  <c r="BD11" i="3"/>
  <c r="K11" i="3"/>
  <c r="I11" i="3"/>
  <c r="G11" i="3"/>
  <c r="BC11" i="3" s="1"/>
  <c r="BG10" i="3"/>
  <c r="BF10" i="3"/>
  <c r="BE10" i="3"/>
  <c r="BD10" i="3"/>
  <c r="K10" i="3"/>
  <c r="I10" i="3"/>
  <c r="G10" i="3"/>
  <c r="BC10" i="3" s="1"/>
  <c r="BG9" i="3"/>
  <c r="BF9" i="3"/>
  <c r="BE9" i="3"/>
  <c r="BD9" i="3"/>
  <c r="K9" i="3"/>
  <c r="I9" i="3"/>
  <c r="G9" i="3"/>
  <c r="BC9" i="3" s="1"/>
  <c r="BG8" i="3"/>
  <c r="BG12" i="3" s="1"/>
  <c r="I7" i="2" s="1"/>
  <c r="BF8" i="3"/>
  <c r="BE8" i="3"/>
  <c r="BD8" i="3"/>
  <c r="K8" i="3"/>
  <c r="K12" i="3" s="1"/>
  <c r="I8" i="3"/>
  <c r="G8" i="3"/>
  <c r="B7" i="2"/>
  <c r="A7" i="2"/>
  <c r="BE12" i="3"/>
  <c r="G7" i="2" s="1"/>
  <c r="G16" i="2" s="1"/>
  <c r="C14" i="1" s="1"/>
  <c r="I12" i="3"/>
  <c r="C12" i="3"/>
  <c r="C4" i="3"/>
  <c r="H3" i="3"/>
  <c r="C3" i="3"/>
  <c r="C2" i="2"/>
  <c r="C1" i="2"/>
  <c r="F33" i="1"/>
  <c r="F31" i="1"/>
  <c r="G8" i="1"/>
  <c r="F34" i="1" l="1"/>
  <c r="G69" i="3"/>
  <c r="I16" i="2"/>
  <c r="C20" i="1" s="1"/>
  <c r="BC8" i="3"/>
  <c r="BC12" i="3" s="1"/>
  <c r="E7" i="2" s="1"/>
  <c r="G12" i="3"/>
  <c r="BD38" i="3"/>
  <c r="BD54" i="3" s="1"/>
  <c r="F13" i="2" s="1"/>
  <c r="BD71" i="3"/>
  <c r="BD90" i="3" s="1"/>
  <c r="F15" i="2" s="1"/>
  <c r="BD12" i="3"/>
  <c r="F7" i="2" s="1"/>
  <c r="BF12" i="3"/>
  <c r="H7" i="2" s="1"/>
  <c r="H16" i="2" s="1"/>
  <c r="C15" i="1" s="1"/>
  <c r="BC14" i="3"/>
  <c r="BC15" i="3" s="1"/>
  <c r="E8" i="2" s="1"/>
  <c r="G15" i="3"/>
  <c r="BC17" i="3"/>
  <c r="BC18" i="3" s="1"/>
  <c r="E9" i="2" s="1"/>
  <c r="G18" i="3"/>
  <c r="BC20" i="3"/>
  <c r="BC23" i="3" s="1"/>
  <c r="E10" i="2" s="1"/>
  <c r="G23" i="3"/>
  <c r="K23" i="3"/>
  <c r="BC25" i="3"/>
  <c r="BC26" i="3" s="1"/>
  <c r="E11" i="2" s="1"/>
  <c r="G26" i="3"/>
  <c r="BC28" i="3"/>
  <c r="BC36" i="3" s="1"/>
  <c r="E12" i="2" s="1"/>
  <c r="G36" i="3"/>
  <c r="K36" i="3"/>
  <c r="BD56" i="3"/>
  <c r="BD69" i="3" s="1"/>
  <c r="F14" i="2" s="1"/>
  <c r="F16" i="2" l="1"/>
  <c r="C17" i="1" s="1"/>
  <c r="E16" i="2"/>
  <c r="G21" i="2" l="1"/>
  <c r="I21" i="2" s="1"/>
  <c r="C16" i="1"/>
  <c r="C18" i="1" s="1"/>
  <c r="C21" i="1" s="1"/>
  <c r="H22" i="2" l="1"/>
  <c r="G22" i="1" s="1"/>
  <c r="C22" i="1" s="1"/>
  <c r="G14" i="1"/>
  <c r="G21" i="1" l="1"/>
</calcChain>
</file>

<file path=xl/sharedStrings.xml><?xml version="1.0" encoding="utf-8"?>
<sst xmlns="http://schemas.openxmlformats.org/spreadsheetml/2006/main" count="335" uniqueCount="233">
  <si>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</si>
  <si>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</si>
  <si>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</si>
  <si>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</si>
  <si>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</si>
  <si>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</si>
  <si>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</si>
  <si>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</si>
  <si>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</si>
  <si>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</si>
  <si>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</si>
  <si>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</si>
  <si>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</si>
  <si>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</si>
  <si>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</si>
  <si>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</si>
  <si>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</si>
  <si>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</si>
  <si>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</si>
  <si>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</si>
  <si>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</si>
  <si>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</si>
  <si>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</si>
  <si>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</si>
  <si>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</si>
  <si>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</si>
  <si>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</si>
  <si>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</si>
  <si>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</si>
  <si>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</si>
  <si>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</si>
  <si>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</si>
  <si>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</si>
  <si>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</si>
  <si>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</si>
  <si>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</si>
  <si>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</si>
  <si>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</si>
  <si>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</si>
  <si>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</si>
  <si>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</si>
  <si>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</si>
  <si>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</si>
  <si>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</si>
  <si>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</si>
  <si>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</si>
  <si>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</si>
  <si>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</si>
  <si>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</si>
  <si>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</si>
  <si>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</si>
  <si>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</si>
  <si>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</si>
  <si>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</si>
  <si>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</si>
  <si>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</si>
  <si>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</si>
  <si>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</si>
  <si>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</si>
  <si>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</si>
  <si>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</si>
  <si>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</si>
  <si>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</si>
  <si>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</si>
  <si>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</si>
  <si>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</si>
  <si>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</si>
  <si>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</si>
  <si>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</si>
  <si>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</si>
  <si>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</si>
  <si>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Kino Přelouč - Přístavba soc. zařízení</t>
  </si>
  <si>
    <t>D1-ZT Zdravotně technická zařízení</t>
  </si>
  <si>
    <t>139 71-1101.R00</t>
  </si>
  <si>
    <t>Vykopávka v uzavřených prostorách v hor.1-4</t>
  </si>
  <si>
    <t>m3</t>
  </si>
  <si>
    <t>139 60-1102.R00</t>
  </si>
  <si>
    <t>Ruční výkop jam, rýh a šachet v hornině tř. 3</t>
  </si>
  <si>
    <t>175 10-1101.RT2</t>
  </si>
  <si>
    <t>Obsyp potrubí bez prohození sypaniny s dodáním štěrkopísku frakce 0 - 22 mm</t>
  </si>
  <si>
    <t>174 10-1102.R00</t>
  </si>
  <si>
    <t>Zásyp ruční se zhutněním</t>
  </si>
  <si>
    <t>3</t>
  </si>
  <si>
    <t>Svislé a kompletní konstrukce</t>
  </si>
  <si>
    <t>310 23-5241.R00</t>
  </si>
  <si>
    <t>Zazdívka otvorů pl.0,0225 m2 cihlami, tl.zdi 30 cm</t>
  </si>
  <si>
    <t>kus</t>
  </si>
  <si>
    <t>4</t>
  </si>
  <si>
    <t>Vodorovné konstrukce</t>
  </si>
  <si>
    <t>411 23-5210.R00</t>
  </si>
  <si>
    <t>Zazdívka otv. 0,0225m2 v stropě cihlami</t>
  </si>
  <si>
    <t>61</t>
  </si>
  <si>
    <t>Upravy povrchů vnitřní</t>
  </si>
  <si>
    <t>612 40-3384.R00</t>
  </si>
  <si>
    <t>Hrubá výplň rýh ve stěnách do 7x7 cm maltou ze SMS</t>
  </si>
  <si>
    <t>m</t>
  </si>
  <si>
    <t>612 40-3388.R00</t>
  </si>
  <si>
    <t>Hrubá výplň rýh ve stěnách do 15x15cm maltou z SMS</t>
  </si>
  <si>
    <t>612 40-3386.R00</t>
  </si>
  <si>
    <t>Hrubá výplň rýh ve stěnách do 7x15cm maltou z SMS</t>
  </si>
  <si>
    <t>8</t>
  </si>
  <si>
    <t>Trubní vedení</t>
  </si>
  <si>
    <t>894 43-1311.RBA</t>
  </si>
  <si>
    <t>Šachta, D 425 mm, dl.šach.roury 1,00 m, přímá dno KG D 160 mm, poklop litina 12,5t</t>
  </si>
  <si>
    <t>97</t>
  </si>
  <si>
    <t>Prorážení otvorů</t>
  </si>
  <si>
    <t>971 03-3161.R00</t>
  </si>
  <si>
    <t>Vybourání otvorů zeď cihel. d=6 cm, tl. 60 cm, MVC</t>
  </si>
  <si>
    <t>971 03-3131.R00</t>
  </si>
  <si>
    <t>Vybourání otvorů zeď cihel. d=6 cm, tl. 15 cm, MVC</t>
  </si>
  <si>
    <t>972 04-4251.R00</t>
  </si>
  <si>
    <t>Vybourání otv. strop duté tvár. 0,02 m2, nad 10 cm</t>
  </si>
  <si>
    <t>974 03-2144.R00</t>
  </si>
  <si>
    <t>Vysekání rýh zeď z dutých cihel 7 x 15 cm</t>
  </si>
  <si>
    <t>974 03-2142.R00</t>
  </si>
  <si>
    <t>Vysekání rýh zeď z dutých cihel 7 x 7 cm</t>
  </si>
  <si>
    <t>974 03-2164.R00</t>
  </si>
  <si>
    <t>Vysekání rýh zeď z dutých cihel 15 x 15 cm</t>
  </si>
  <si>
    <t>979 08-2111.R00</t>
  </si>
  <si>
    <t>Vnitrostaveništní doprava suti do 10 m</t>
  </si>
  <si>
    <t>t</t>
  </si>
  <si>
    <t>979 98-1101.R00</t>
  </si>
  <si>
    <t>Kontejner, suť bez příměsí, odvoz a likvidace, 3 t</t>
  </si>
  <si>
    <t>721</t>
  </si>
  <si>
    <t>Vnitřní kanalizace</t>
  </si>
  <si>
    <t>721 27-3200.RT3</t>
  </si>
  <si>
    <t>Souprava ventilační střešní souprava větrací hlavice PP, D 110 mm</t>
  </si>
  <si>
    <t>286-15443.A</t>
  </si>
  <si>
    <t>Kus čisticí HTRE DN 100 mm PP</t>
  </si>
  <si>
    <t>721 17-6101.R00</t>
  </si>
  <si>
    <t>Potrubí HT připojovací D 32 x 1,8 mm</t>
  </si>
  <si>
    <t>721 17-6102.R00</t>
  </si>
  <si>
    <t>Potrubí HT připojovací D 40 x 1,8 mm</t>
  </si>
  <si>
    <t>721 17-6105.R00</t>
  </si>
  <si>
    <t>Potrubí HT připojovací D 110 x 2,7 mm</t>
  </si>
  <si>
    <t>721 17-6115.R00</t>
  </si>
  <si>
    <t>Potrubí HT odpadní svislé D 110 x 2,7 mm</t>
  </si>
  <si>
    <t>721 17-6212.R00</t>
  </si>
  <si>
    <t>Potrubí KG odpadní svislé D 110 x 3,2 mm</t>
  </si>
  <si>
    <t>721 17-6223.R00</t>
  </si>
  <si>
    <t>Potrubí KG svodné (ležaté) v zemi D 125 x 3,2 mm</t>
  </si>
  <si>
    <t>721 17-6224.R00</t>
  </si>
  <si>
    <t>Potrubí KG svodné (ležaté) v zemi D 160 x 4,0 mm</t>
  </si>
  <si>
    <t>721 19-4103.R00</t>
  </si>
  <si>
    <t>Vyvedení odpadních výpustek D 32 x 1,8</t>
  </si>
  <si>
    <t>721 19-4104.R00</t>
  </si>
  <si>
    <t>Vyvedení odpadních výpustek D 40 x 1,8</t>
  </si>
  <si>
    <t>721 19-4109.R00</t>
  </si>
  <si>
    <t>Vyvedení odpadních výpustek D 110 x 2,3</t>
  </si>
  <si>
    <t>721 24-2111.R00</t>
  </si>
  <si>
    <t>Lapač střešních splavenin PP, D 110 mm, klapka černý, přímý</t>
  </si>
  <si>
    <t>286-14980</t>
  </si>
  <si>
    <t>Tvarovka pro prostupy odpadních potr.  DN 110 HT/KG</t>
  </si>
  <si>
    <t>721 29-0111.R00</t>
  </si>
  <si>
    <t>Zkouška těsnosti kanalizace vodou DN 125</t>
  </si>
  <si>
    <t>998 72-1101.R00</t>
  </si>
  <si>
    <t>Přesun hmot pro vnitřní kanalizaci, výšky do 6 m</t>
  </si>
  <si>
    <t>722</t>
  </si>
  <si>
    <t>Vnitřní vodovod</t>
  </si>
  <si>
    <t>722 17-2312.R00</t>
  </si>
  <si>
    <t>Potrubí z PPR, studená, D 25x3,5 mm</t>
  </si>
  <si>
    <t>722 17-2332.R00</t>
  </si>
  <si>
    <t>Potrubí z PPR, teplá, D 25x4,2 mm</t>
  </si>
  <si>
    <t>722 18-1213.RT8</t>
  </si>
  <si>
    <t>Izolace návleková z pěn. PE, tl. stěny 13 mm vnitřní průměr 25 mm</t>
  </si>
  <si>
    <t>722 18-1214.RT8</t>
  </si>
  <si>
    <t>Izolace návleková z pěn. PE, tl. stěny 20 mm vnitřní průměr 25 mm</t>
  </si>
  <si>
    <t>722 19-0401.R00</t>
  </si>
  <si>
    <t>Vyvedení a upevnění výpustek DN 15</t>
  </si>
  <si>
    <t>722 19-1132.R00</t>
  </si>
  <si>
    <t>Hadice sanitární flexibilní, DN 15, délka 0,4 m</t>
  </si>
  <si>
    <t>soubor</t>
  </si>
  <si>
    <t>722 22-0111.R00</t>
  </si>
  <si>
    <t>Nástěnka K 247, pro výtokový ventil G 1/2</t>
  </si>
  <si>
    <t>722 22-0121.R00</t>
  </si>
  <si>
    <t>Nástěnka K 247, pro baterii G 1/2</t>
  </si>
  <si>
    <t>pár</t>
  </si>
  <si>
    <t>722 22-1112.R00</t>
  </si>
  <si>
    <t>Kohout vypouštěcí kulový, DN 15</t>
  </si>
  <si>
    <t>722 23-5214.R00</t>
  </si>
  <si>
    <t>Kohout kulový,vnitř.-vnitř.z. DN 20, páka</t>
  </si>
  <si>
    <t>722 28-0106.R00</t>
  </si>
  <si>
    <t>Tlaková zkouška vodovodního potrubí do DN 32</t>
  </si>
  <si>
    <t>722 29-0234.R00</t>
  </si>
  <si>
    <t>Proplach a dezinfekce vodovod.potrubí do DN 80</t>
  </si>
  <si>
    <t>998 72-2101.R00</t>
  </si>
  <si>
    <t>Přesun hmot pro vnitřní vodovod, výšky do 6 m</t>
  </si>
  <si>
    <t>725</t>
  </si>
  <si>
    <t>Zařizovací předměty</t>
  </si>
  <si>
    <t>725 01-3128.R00</t>
  </si>
  <si>
    <t>Kloz.kombi  ZTP,nádrž s arm.odpad svislý,bílý</t>
  </si>
  <si>
    <t>642-62877.8</t>
  </si>
  <si>
    <t>Oddálené pneumatické splachování pro samost. stoj nádrže, ruční, do zdi</t>
  </si>
  <si>
    <t>725 01-7331.R00</t>
  </si>
  <si>
    <t>Umývátko na šrouby, š. 45 cm, bílé, otvor pro bat.</t>
  </si>
  <si>
    <t>725 03-7311.R00</t>
  </si>
  <si>
    <t>Umývátko na šrouby, š35cm, bílé, otvor pro baterii</t>
  </si>
  <si>
    <t>725 01-9101.R00</t>
  </si>
  <si>
    <t>Výlevka stojící keramická s plastovou mřížkou</t>
  </si>
  <si>
    <t>725 11-1241.R00</t>
  </si>
  <si>
    <t>Nádrž splachovací vysokopolož., bílá</t>
  </si>
  <si>
    <t>725 53-0151.R00</t>
  </si>
  <si>
    <t>Ventil pojistný TE 1847 DN 20</t>
  </si>
  <si>
    <t>725 82-3111.RT0</t>
  </si>
  <si>
    <t>Baterie umyvadlová stoján. ruční, bez otvír.odpadu základní</t>
  </si>
  <si>
    <t>725 82-5631.RT1</t>
  </si>
  <si>
    <t>Baterie nástěnná, páková, rozteč 150 mm standardní</t>
  </si>
  <si>
    <t>725 53-4222.R00</t>
  </si>
  <si>
    <t>Ohřívač elek. zásob. závěsný, objem 50 l 2,2 kW, 230 V</t>
  </si>
  <si>
    <t>725 98-0113.R00</t>
  </si>
  <si>
    <t>Dvířka vanová  150 x 300 mm</t>
  </si>
  <si>
    <t>725 86-0107.R00</t>
  </si>
  <si>
    <t>Uzávěrka zápachová umyvadlová, D 40</t>
  </si>
  <si>
    <t>725 86-0109.R00</t>
  </si>
  <si>
    <t>Uzávěrka zápachová umyvadlová podomítková, D 40</t>
  </si>
  <si>
    <t>286-54741</t>
  </si>
  <si>
    <t>Sifon kondenzační DN 32 s kuličkou</t>
  </si>
  <si>
    <t>725 86-9101.R00</t>
  </si>
  <si>
    <t>Montáž uzávěrek zápach. D 32</t>
  </si>
  <si>
    <t>551-61640</t>
  </si>
  <si>
    <t>WC manžeta centrická, D 110</t>
  </si>
  <si>
    <t>551-61646</t>
  </si>
  <si>
    <t>WC dopojení přímé, D 110, L 300</t>
  </si>
  <si>
    <t>725 81-4101.R00</t>
  </si>
  <si>
    <t>Ventil rohový s filtrem IVAR.KING DN 15 x DN 10</t>
  </si>
  <si>
    <t>998 72-5101.R00</t>
  </si>
  <si>
    <t>Přesun hmot pro zařizovací předměty, výšky do 6 m</t>
  </si>
  <si>
    <t>VRN</t>
  </si>
  <si>
    <t>Ing. Radek Čapský</t>
  </si>
  <si>
    <t>Město Přelouč</t>
  </si>
  <si>
    <t>Ing. Čapský</t>
  </si>
  <si>
    <t>VÝKAZ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</si>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</sst>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30" sqref="I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231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6" t="s">
        <v>2</v>
      </c>
      <c r="G3" s="7"/>
    </row>
    <row r="4" spans="1:57" ht="12.95" customHeight="1" x14ac:dyDescent="0.2">
      <c r="A4" s="8"/>
      <c r="B4" s="9"/>
      <c r="C4" s="10" t="s">
        <v>72</v>
      </c>
      <c r="D4" s="11"/>
      <c r="E4" s="11"/>
      <c r="F4" s="12"/>
      <c r="G4" s="13"/>
    </row>
    <row r="5" spans="1:57" ht="12.95" customHeight="1" x14ac:dyDescent="0.2">
      <c r="A5" s="14" t="s">
        <v>4</v>
      </c>
      <c r="B5" s="15"/>
      <c r="C5" s="16" t="s">
        <v>5</v>
      </c>
      <c r="D5" s="16"/>
      <c r="E5" s="16"/>
      <c r="F5" s="17" t="s">
        <v>6</v>
      </c>
      <c r="G5" s="18"/>
    </row>
    <row r="6" spans="1:57" ht="12.95" customHeight="1" x14ac:dyDescent="0.2">
      <c r="A6" s="8"/>
      <c r="B6" s="9"/>
      <c r="C6" s="10" t="s">
        <v>71</v>
      </c>
      <c r="D6" s="11"/>
      <c r="E6" s="11"/>
      <c r="F6" s="19"/>
      <c r="G6" s="13"/>
    </row>
    <row r="7" spans="1:57" x14ac:dyDescent="0.2">
      <c r="A7" s="14" t="s">
        <v>7</v>
      </c>
      <c r="B7" s="16"/>
      <c r="C7" s="20" t="s">
        <v>228</v>
      </c>
      <c r="D7" s="21"/>
      <c r="E7" s="22" t="s">
        <v>8</v>
      </c>
      <c r="F7" s="23"/>
      <c r="G7" s="24">
        <v>0</v>
      </c>
      <c r="H7" s="25"/>
      <c r="I7" s="25"/>
    </row>
    <row r="8" spans="1:57" x14ac:dyDescent="0.2">
      <c r="A8" s="14" t="s">
        <v>9</v>
      </c>
      <c r="B8" s="16"/>
      <c r="C8" s="20" t="s">
        <v>229</v>
      </c>
      <c r="D8" s="21"/>
      <c r="E8" s="17" t="s">
        <v>10</v>
      </c>
      <c r="F8" s="16"/>
      <c r="G8" s="26">
        <f>IF(PocetMJ=0,,ROUND((F30+F32)/PocetMJ,1))</f>
        <v>0</v>
      </c>
    </row>
    <row r="9" spans="1:57" x14ac:dyDescent="0.2">
      <c r="A9" s="27" t="s">
        <v>11</v>
      </c>
      <c r="B9" s="28"/>
      <c r="C9" s="28">
        <v>6</v>
      </c>
      <c r="D9" s="28"/>
      <c r="E9" s="29" t="s">
        <v>12</v>
      </c>
      <c r="F9" s="28"/>
      <c r="G9" s="30"/>
    </row>
    <row r="10" spans="1:57" x14ac:dyDescent="0.2">
      <c r="A10" s="31" t="s">
        <v>13</v>
      </c>
      <c r="B10" s="32"/>
      <c r="C10" s="32"/>
      <c r="D10" s="32"/>
      <c r="E10" s="12" t="s">
        <v>14</v>
      </c>
      <c r="F10" s="32"/>
      <c r="G10" s="13"/>
      <c r="BA10" s="33"/>
      <c r="BB10" s="33"/>
      <c r="BC10" s="33"/>
      <c r="BD10" s="33"/>
      <c r="BE10" s="33"/>
    </row>
    <row r="11" spans="1:57" x14ac:dyDescent="0.2">
      <c r="A11" s="31"/>
      <c r="B11" s="32"/>
      <c r="C11" s="32" t="s">
        <v>228</v>
      </c>
      <c r="D11" s="32"/>
      <c r="E11" s="34"/>
      <c r="F11" s="35"/>
      <c r="G11" s="36"/>
    </row>
    <row r="12" spans="1:57" ht="28.5" customHeight="1" thickBot="1" x14ac:dyDescent="0.25">
      <c r="A12" s="37" t="s">
        <v>15</v>
      </c>
      <c r="B12" s="38"/>
      <c r="C12" s="38"/>
      <c r="D12" s="38"/>
      <c r="E12" s="39"/>
      <c r="F12" s="39"/>
      <c r="G12" s="40"/>
    </row>
    <row r="13" spans="1:57" ht="17.25" customHeight="1" thickBot="1" x14ac:dyDescent="0.25">
      <c r="A13" s="41" t="s">
        <v>16</v>
      </c>
      <c r="B13" s="42"/>
      <c r="C13" s="43"/>
      <c r="D13" s="44" t="s">
        <v>17</v>
      </c>
      <c r="E13" s="45"/>
      <c r="F13" s="45"/>
      <c r="G13" s="43"/>
    </row>
    <row r="14" spans="1:57" ht="15.95" customHeight="1" x14ac:dyDescent="0.2">
      <c r="A14" s="46"/>
      <c r="B14" s="47" t="s">
        <v>18</v>
      </c>
      <c r="C14" s="48">
        <f>Dodavka</f>
        <v>0</v>
      </c>
      <c r="D14" s="49" t="str">
        <f>Rekapitulace!A21</f>
        <v>VRN</v>
      </c>
      <c r="E14" s="50"/>
      <c r="F14" s="51"/>
      <c r="G14" s="48">
        <f>Rekapitulace!I21</f>
        <v>0</v>
      </c>
    </row>
    <row r="15" spans="1:57" ht="15.95" customHeight="1" x14ac:dyDescent="0.2">
      <c r="A15" s="46" t="s">
        <v>19</v>
      </c>
      <c r="B15" s="47" t="s">
        <v>20</v>
      </c>
      <c r="C15" s="48">
        <f>Mont</f>
        <v>0</v>
      </c>
      <c r="D15" s="27"/>
      <c r="E15" s="52"/>
      <c r="F15" s="53"/>
      <c r="G15" s="48"/>
    </row>
    <row r="16" spans="1:57" ht="15.95" customHeight="1" x14ac:dyDescent="0.2">
      <c r="A16" s="46" t="s">
        <v>21</v>
      </c>
      <c r="B16" s="47" t="s">
        <v>22</v>
      </c>
      <c r="C16" s="48">
        <f>HSV</f>
        <v>0</v>
      </c>
      <c r="D16" s="27"/>
      <c r="E16" s="52"/>
      <c r="F16" s="53"/>
      <c r="G16" s="48"/>
    </row>
    <row r="17" spans="1:7" ht="15.95" customHeight="1" x14ac:dyDescent="0.2">
      <c r="A17" s="54" t="s">
        <v>23</v>
      </c>
      <c r="B17" s="47" t="s">
        <v>24</v>
      </c>
      <c r="C17" s="48">
        <f>PSV</f>
        <v>0</v>
      </c>
      <c r="D17" s="27"/>
      <c r="E17" s="52"/>
      <c r="F17" s="53"/>
      <c r="G17" s="48"/>
    </row>
    <row r="18" spans="1:7" ht="15.95" customHeight="1" x14ac:dyDescent="0.2">
      <c r="A18" s="55" t="s">
        <v>25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 x14ac:dyDescent="0.2">
      <c r="A19" s="55"/>
      <c r="B19" s="47"/>
      <c r="C19" s="48"/>
      <c r="D19" s="27"/>
      <c r="E19" s="52"/>
      <c r="F19" s="53"/>
      <c r="G19" s="48"/>
    </row>
    <row r="20" spans="1:7" ht="15.95" customHeight="1" x14ac:dyDescent="0.2">
      <c r="A20" s="55" t="s">
        <v>26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 x14ac:dyDescent="0.2">
      <c r="A21" s="31" t="s">
        <v>27</v>
      </c>
      <c r="B21" s="32"/>
      <c r="C21" s="48">
        <f>C18+C20</f>
        <v>0</v>
      </c>
      <c r="D21" s="27" t="s">
        <v>28</v>
      </c>
      <c r="E21" s="52"/>
      <c r="F21" s="53"/>
      <c r="G21" s="48">
        <f>G22-SUM(G14:G20)</f>
        <v>0</v>
      </c>
    </row>
    <row r="22" spans="1:7" ht="15.95" customHeight="1" thickBot="1" x14ac:dyDescent="0.25">
      <c r="A22" s="27" t="s">
        <v>29</v>
      </c>
      <c r="B22" s="28"/>
      <c r="C22" s="57">
        <f>C21+G22</f>
        <v>0</v>
      </c>
      <c r="D22" s="58" t="s">
        <v>30</v>
      </c>
      <c r="E22" s="59"/>
      <c r="F22" s="60"/>
      <c r="G22" s="48">
        <f>VRN</f>
        <v>0</v>
      </c>
    </row>
    <row r="23" spans="1:7" x14ac:dyDescent="0.2">
      <c r="A23" s="3" t="s">
        <v>31</v>
      </c>
      <c r="B23" s="5"/>
      <c r="C23" s="6" t="s">
        <v>32</v>
      </c>
      <c r="D23" s="5"/>
      <c r="E23" s="6" t="s">
        <v>33</v>
      </c>
      <c r="F23" s="5"/>
      <c r="G23" s="7"/>
    </row>
    <row r="24" spans="1:7" x14ac:dyDescent="0.2">
      <c r="A24" s="14"/>
      <c r="B24" s="16" t="s">
        <v>230</v>
      </c>
      <c r="C24" s="17" t="s">
        <v>34</v>
      </c>
      <c r="D24" s="16"/>
      <c r="E24" s="17" t="s">
        <v>34</v>
      </c>
      <c r="F24" s="16"/>
      <c r="G24" s="18"/>
    </row>
    <row r="25" spans="1:7" x14ac:dyDescent="0.2">
      <c r="A25" s="31" t="s">
        <v>35</v>
      </c>
      <c r="B25" s="61"/>
      <c r="C25" s="12" t="s">
        <v>35</v>
      </c>
      <c r="D25" s="32"/>
      <c r="E25" s="12" t="s">
        <v>35</v>
      </c>
      <c r="F25" s="32"/>
      <c r="G25" s="13"/>
    </row>
    <row r="26" spans="1:7" x14ac:dyDescent="0.2">
      <c r="A26" s="31"/>
      <c r="B26" s="62">
        <v>42850</v>
      </c>
      <c r="C26" s="12" t="s">
        <v>36</v>
      </c>
      <c r="D26" s="32"/>
      <c r="E26" s="12" t="s">
        <v>37</v>
      </c>
      <c r="F26" s="32"/>
      <c r="G26" s="13"/>
    </row>
    <row r="27" spans="1:7" x14ac:dyDescent="0.2">
      <c r="A27" s="31"/>
      <c r="B27" s="32"/>
      <c r="C27" s="12"/>
      <c r="D27" s="32"/>
      <c r="E27" s="12"/>
      <c r="F27" s="32"/>
      <c r="G27" s="13"/>
    </row>
    <row r="28" spans="1:7" ht="97.5" customHeight="1" x14ac:dyDescent="0.2">
      <c r="A28" s="31"/>
      <c r="B28" s="32"/>
      <c r="C28" s="12"/>
      <c r="D28" s="32"/>
      <c r="E28" s="12"/>
      <c r="F28" s="32"/>
      <c r="G28" s="13"/>
    </row>
    <row r="29" spans="1:7" x14ac:dyDescent="0.2">
      <c r="A29" s="14" t="s">
        <v>38</v>
      </c>
      <c r="B29" s="16"/>
      <c r="C29" s="63">
        <v>0</v>
      </c>
      <c r="D29" s="16" t="s">
        <v>39</v>
      </c>
      <c r="E29" s="17"/>
      <c r="F29" s="64"/>
      <c r="G29" s="18"/>
    </row>
    <row r="30" spans="1:7" x14ac:dyDescent="0.2">
      <c r="A30" s="14" t="s">
        <v>38</v>
      </c>
      <c r="B30" s="16"/>
      <c r="C30" s="63">
        <v>15</v>
      </c>
      <c r="D30" s="16" t="s">
        <v>39</v>
      </c>
      <c r="E30" s="17"/>
      <c r="F30" s="64"/>
      <c r="G30" s="18"/>
    </row>
    <row r="31" spans="1:7" x14ac:dyDescent="0.2">
      <c r="A31" s="14" t="s">
        <v>40</v>
      </c>
      <c r="B31" s="16"/>
      <c r="C31" s="63">
        <v>15</v>
      </c>
      <c r="D31" s="16" t="s">
        <v>39</v>
      </c>
      <c r="E31" s="17"/>
      <c r="F31" s="65">
        <f>ROUND(PRODUCT(F30,C31/100),0)</f>
        <v>0</v>
      </c>
      <c r="G31" s="30"/>
    </row>
    <row r="32" spans="1:7" x14ac:dyDescent="0.2">
      <c r="A32" s="14" t="s">
        <v>38</v>
      </c>
      <c r="B32" s="16"/>
      <c r="C32" s="63">
        <v>21</v>
      </c>
      <c r="D32" s="16" t="s">
        <v>39</v>
      </c>
      <c r="E32" s="17"/>
      <c r="F32" s="64">
        <v>0</v>
      </c>
      <c r="G32" s="18"/>
    </row>
    <row r="33" spans="1:8" x14ac:dyDescent="0.2">
      <c r="A33" s="14" t="s">
        <v>40</v>
      </c>
      <c r="B33" s="16"/>
      <c r="C33" s="63">
        <v>21</v>
      </c>
      <c r="D33" s="16" t="s">
        <v>39</v>
      </c>
      <c r="E33" s="17"/>
      <c r="F33" s="65">
        <f>ROUND(PRODUCT(F32,C33/100),0)</f>
        <v>0</v>
      </c>
      <c r="G33" s="30"/>
    </row>
    <row r="34" spans="1:8" s="71" customFormat="1" ht="19.5" customHeight="1" thickBot="1" x14ac:dyDescent="0.3">
      <c r="A34" s="66" t="s">
        <v>41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42</v>
      </c>
      <c r="B36" s="72"/>
      <c r="C36" s="72"/>
      <c r="D36" s="72"/>
      <c r="E36" s="72"/>
      <c r="F36" s="72"/>
      <c r="G36" s="72"/>
      <c r="H36" t="s">
        <v>3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3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3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3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3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3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3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3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3</v>
      </c>
    </row>
    <row r="45" spans="1:8" x14ac:dyDescent="0.2">
      <c r="A45" s="74"/>
      <c r="B45" s="73"/>
      <c r="C45" s="73"/>
      <c r="D45" s="73"/>
      <c r="E45" s="73"/>
      <c r="F45" s="73"/>
      <c r="G45" s="73"/>
      <c r="H45" t="s">
        <v>3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E26" sqref="E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4</v>
      </c>
      <c r="B1" s="77"/>
      <c r="C1" s="78" t="str">
        <f>CONCATENATE(cislostavby," ",nazevstavby)</f>
        <v xml:space="preserve"> Kino Přelouč - Přístavba soc. zařízení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0</v>
      </c>
      <c r="B2" s="85"/>
      <c r="C2" s="86" t="str">
        <f>CONCATENATE(cisloobjektu," ",nazevobjektu)</f>
        <v xml:space="preserve"> D1-ZT Zdravotně technická zařízení</v>
      </c>
      <c r="D2" s="87"/>
      <c r="E2" s="88"/>
      <c r="F2" s="87"/>
      <c r="G2" s="89"/>
      <c r="H2" s="89"/>
      <c r="I2" s="90"/>
    </row>
    <row r="3" spans="1:9" ht="13.5" thickTop="1" x14ac:dyDescent="0.2"/>
    <row r="4" spans="1:9" ht="19.5" customHeight="1" x14ac:dyDescent="0.25">
      <c r="A4" s="91" t="s">
        <v>43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2" customFormat="1" ht="13.5" thickBot="1" x14ac:dyDescent="0.25">
      <c r="A6" s="92"/>
      <c r="B6" s="93" t="s">
        <v>44</v>
      </c>
      <c r="C6" s="93"/>
      <c r="D6" s="94"/>
      <c r="E6" s="95" t="s">
        <v>45</v>
      </c>
      <c r="F6" s="96" t="s">
        <v>46</v>
      </c>
      <c r="G6" s="96" t="s">
        <v>47</v>
      </c>
      <c r="H6" s="96" t="s">
        <v>48</v>
      </c>
      <c r="I6" s="97" t="s">
        <v>26</v>
      </c>
    </row>
    <row r="7" spans="1:9" s="32" customFormat="1" x14ac:dyDescent="0.2">
      <c r="A7" s="189" t="str">
        <f>Položky!B7</f>
        <v>1</v>
      </c>
      <c r="B7" s="98" t="str">
        <f>Položky!C7</f>
        <v>Zemní práce</v>
      </c>
      <c r="C7" s="99"/>
      <c r="D7" s="100"/>
      <c r="E7" s="190">
        <f>Položky!BC12</f>
        <v>0</v>
      </c>
      <c r="F7" s="191">
        <f>Položky!BD12</f>
        <v>0</v>
      </c>
      <c r="G7" s="191">
        <f>Položky!BE12</f>
        <v>0</v>
      </c>
      <c r="H7" s="191">
        <f>Položky!BF12</f>
        <v>0</v>
      </c>
      <c r="I7" s="192">
        <f>Položky!BG12</f>
        <v>0</v>
      </c>
    </row>
    <row r="8" spans="1:9" s="32" customFormat="1" x14ac:dyDescent="0.2">
      <c r="A8" s="189" t="str">
        <f>Položky!B13</f>
        <v>3</v>
      </c>
      <c r="B8" s="98" t="str">
        <f>Položky!C13</f>
        <v>Svislé a kompletní konstrukce</v>
      </c>
      <c r="C8" s="99"/>
      <c r="D8" s="100"/>
      <c r="E8" s="190">
        <f>Položky!BC15</f>
        <v>0</v>
      </c>
      <c r="F8" s="191">
        <f>Položky!BD15</f>
        <v>0</v>
      </c>
      <c r="G8" s="191">
        <f>Položky!BE15</f>
        <v>0</v>
      </c>
      <c r="H8" s="191">
        <f>Položky!BF15</f>
        <v>0</v>
      </c>
      <c r="I8" s="192">
        <f>Položky!BG15</f>
        <v>0</v>
      </c>
    </row>
    <row r="9" spans="1:9" s="32" customFormat="1" x14ac:dyDescent="0.2">
      <c r="A9" s="189" t="str">
        <f>Položky!B16</f>
        <v>4</v>
      </c>
      <c r="B9" s="98" t="str">
        <f>Položky!C16</f>
        <v>Vodorovné konstrukce</v>
      </c>
      <c r="C9" s="99"/>
      <c r="D9" s="100"/>
      <c r="E9" s="190">
        <f>Položky!BC18</f>
        <v>0</v>
      </c>
      <c r="F9" s="191">
        <f>Položky!BD18</f>
        <v>0</v>
      </c>
      <c r="G9" s="191">
        <f>Položky!BE18</f>
        <v>0</v>
      </c>
      <c r="H9" s="191">
        <f>Položky!BF18</f>
        <v>0</v>
      </c>
      <c r="I9" s="192">
        <f>Položky!BG18</f>
        <v>0</v>
      </c>
    </row>
    <row r="10" spans="1:9" s="32" customFormat="1" x14ac:dyDescent="0.2">
      <c r="A10" s="189" t="str">
        <f>Položky!B19</f>
        <v>61</v>
      </c>
      <c r="B10" s="98" t="str">
        <f>Položky!C19</f>
        <v>Upravy povrchů vnitřní</v>
      </c>
      <c r="C10" s="99"/>
      <c r="D10" s="100"/>
      <c r="E10" s="190">
        <f>Položky!BC23</f>
        <v>0</v>
      </c>
      <c r="F10" s="191">
        <f>Položky!BD23</f>
        <v>0</v>
      </c>
      <c r="G10" s="191">
        <f>Položky!BE23</f>
        <v>0</v>
      </c>
      <c r="H10" s="191">
        <f>Položky!BF23</f>
        <v>0</v>
      </c>
      <c r="I10" s="192">
        <f>Položky!BG23</f>
        <v>0</v>
      </c>
    </row>
    <row r="11" spans="1:9" s="32" customFormat="1" x14ac:dyDescent="0.2">
      <c r="A11" s="189" t="str">
        <f>Položky!B24</f>
        <v>8</v>
      </c>
      <c r="B11" s="98" t="str">
        <f>Položky!C24</f>
        <v>Trubní vedení</v>
      </c>
      <c r="C11" s="99"/>
      <c r="D11" s="100"/>
      <c r="E11" s="190">
        <f>Položky!BC26</f>
        <v>0</v>
      </c>
      <c r="F11" s="191">
        <f>Položky!BD26</f>
        <v>0</v>
      </c>
      <c r="G11" s="191">
        <f>Položky!BE26</f>
        <v>0</v>
      </c>
      <c r="H11" s="191">
        <f>Položky!BF26</f>
        <v>0</v>
      </c>
      <c r="I11" s="192">
        <f>Položky!BG26</f>
        <v>0</v>
      </c>
    </row>
    <row r="12" spans="1:9" s="32" customFormat="1" x14ac:dyDescent="0.2">
      <c r="A12" s="189" t="str">
        <f>Položky!B27</f>
        <v>97</v>
      </c>
      <c r="B12" s="98" t="str">
        <f>Položky!C27</f>
        <v>Prorážení otvorů</v>
      </c>
      <c r="C12" s="99"/>
      <c r="D12" s="100"/>
      <c r="E12" s="190">
        <f>Položky!BC36</f>
        <v>0</v>
      </c>
      <c r="F12" s="191">
        <f>Položky!BD36</f>
        <v>0</v>
      </c>
      <c r="G12" s="191">
        <f>Položky!BE36</f>
        <v>0</v>
      </c>
      <c r="H12" s="191">
        <f>Položky!BF36</f>
        <v>0</v>
      </c>
      <c r="I12" s="192">
        <f>Položky!BG36</f>
        <v>0</v>
      </c>
    </row>
    <row r="13" spans="1:9" s="32" customFormat="1" x14ac:dyDescent="0.2">
      <c r="A13" s="189" t="str">
        <f>Položky!B37</f>
        <v>721</v>
      </c>
      <c r="B13" s="98" t="str">
        <f>Položky!C37</f>
        <v>Vnitřní kanalizace</v>
      </c>
      <c r="C13" s="99"/>
      <c r="D13" s="100"/>
      <c r="E13" s="190">
        <f>Položky!BC54</f>
        <v>0</v>
      </c>
      <c r="F13" s="191">
        <f>Položky!BD54</f>
        <v>0</v>
      </c>
      <c r="G13" s="191">
        <f>Položky!BE54</f>
        <v>0</v>
      </c>
      <c r="H13" s="191">
        <f>Položky!BF54</f>
        <v>0</v>
      </c>
      <c r="I13" s="192">
        <f>Položky!BG54</f>
        <v>0</v>
      </c>
    </row>
    <row r="14" spans="1:9" s="32" customFormat="1" x14ac:dyDescent="0.2">
      <c r="A14" s="189" t="str">
        <f>Položky!B55</f>
        <v>722</v>
      </c>
      <c r="B14" s="98" t="str">
        <f>Položky!C55</f>
        <v>Vnitřní vodovod</v>
      </c>
      <c r="C14" s="99"/>
      <c r="D14" s="100"/>
      <c r="E14" s="190">
        <f>Položky!BC69</f>
        <v>0</v>
      </c>
      <c r="F14" s="191">
        <f>Položky!BD69</f>
        <v>0</v>
      </c>
      <c r="G14" s="191">
        <f>Položky!BE69</f>
        <v>0</v>
      </c>
      <c r="H14" s="191">
        <f>Položky!BF69</f>
        <v>0</v>
      </c>
      <c r="I14" s="192">
        <f>Položky!BG69</f>
        <v>0</v>
      </c>
    </row>
    <row r="15" spans="1:9" s="32" customFormat="1" ht="13.5" thickBot="1" x14ac:dyDescent="0.25">
      <c r="A15" s="189" t="str">
        <f>Položky!B70</f>
        <v>725</v>
      </c>
      <c r="B15" s="98" t="str">
        <f>Položky!C70</f>
        <v>Zařizovací předměty</v>
      </c>
      <c r="C15" s="99"/>
      <c r="D15" s="100"/>
      <c r="E15" s="190">
        <f>Položky!BC90</f>
        <v>0</v>
      </c>
      <c r="F15" s="191">
        <f>Položky!BD90</f>
        <v>0</v>
      </c>
      <c r="G15" s="191">
        <f>Položky!BE90</f>
        <v>0</v>
      </c>
      <c r="H15" s="191">
        <f>Položky!BF90</f>
        <v>0</v>
      </c>
      <c r="I15" s="192">
        <f>Položky!BG90</f>
        <v>0</v>
      </c>
    </row>
    <row r="16" spans="1:9" s="106" customFormat="1" ht="13.5" thickBot="1" x14ac:dyDescent="0.25">
      <c r="A16" s="101"/>
      <c r="B16" s="93" t="s">
        <v>49</v>
      </c>
      <c r="C16" s="93"/>
      <c r="D16" s="102"/>
      <c r="E16" s="103">
        <f>SUM(E7:E15)</f>
        <v>0</v>
      </c>
      <c r="F16" s="104">
        <f>SUM(F7:F15)</f>
        <v>0</v>
      </c>
      <c r="G16" s="104">
        <f>SUM(G7:G15)</f>
        <v>0</v>
      </c>
      <c r="H16" s="104">
        <f>SUM(H7:H15)</f>
        <v>0</v>
      </c>
      <c r="I16" s="105">
        <f>SUM(I7:I15)</f>
        <v>0</v>
      </c>
    </row>
    <row r="17" spans="1:57" x14ac:dyDescent="0.2">
      <c r="A17" s="99"/>
      <c r="B17" s="99"/>
      <c r="C17" s="99"/>
      <c r="D17" s="99"/>
      <c r="E17" s="99"/>
      <c r="F17" s="99"/>
      <c r="G17" s="99"/>
      <c r="H17" s="99"/>
      <c r="I17" s="99"/>
    </row>
    <row r="18" spans="1:57" ht="19.5" customHeight="1" x14ac:dyDescent="0.25">
      <c r="A18" s="107" t="s">
        <v>50</v>
      </c>
      <c r="B18" s="107"/>
      <c r="C18" s="107"/>
      <c r="D18" s="107"/>
      <c r="E18" s="107"/>
      <c r="F18" s="107"/>
      <c r="G18" s="108"/>
      <c r="H18" s="107"/>
      <c r="I18" s="107"/>
      <c r="BA18" s="33"/>
      <c r="BB18" s="33"/>
      <c r="BC18" s="33"/>
      <c r="BD18" s="33"/>
      <c r="BE18" s="33"/>
    </row>
    <row r="19" spans="1:57" ht="13.5" thickBot="1" x14ac:dyDescent="0.25">
      <c r="A19" s="109"/>
      <c r="B19" s="109"/>
      <c r="C19" s="109"/>
      <c r="D19" s="109"/>
      <c r="E19" s="109"/>
      <c r="F19" s="109"/>
      <c r="G19" s="109"/>
      <c r="H19" s="109"/>
      <c r="I19" s="109"/>
    </row>
    <row r="20" spans="1:57" x14ac:dyDescent="0.2">
      <c r="A20" s="110" t="s">
        <v>51</v>
      </c>
      <c r="B20" s="111"/>
      <c r="C20" s="111"/>
      <c r="D20" s="112"/>
      <c r="E20" s="113" t="s">
        <v>52</v>
      </c>
      <c r="F20" s="114" t="s">
        <v>53</v>
      </c>
      <c r="G20" s="115" t="s">
        <v>54</v>
      </c>
      <c r="H20" s="116"/>
      <c r="I20" s="117" t="s">
        <v>52</v>
      </c>
    </row>
    <row r="21" spans="1:57" x14ac:dyDescent="0.2">
      <c r="A21" s="118" t="s">
        <v>227</v>
      </c>
      <c r="B21" s="119"/>
      <c r="C21" s="119"/>
      <c r="D21" s="120"/>
      <c r="E21" s="121">
        <v>0</v>
      </c>
      <c r="F21" s="122">
        <v>0</v>
      </c>
      <c r="G21" s="123">
        <f>CHOOSE(BA21+1,HSV+PSV,HSV+PSV+Mont,HSV+PSV+Dodavka+Mont,HSV,PSV,Mont,Dodavka,Mont+Dodavka,0)</f>
        <v>0</v>
      </c>
      <c r="H21" s="124"/>
      <c r="I21" s="125">
        <f>E21+F21*G21/100</f>
        <v>0</v>
      </c>
      <c r="BA21">
        <v>0</v>
      </c>
    </row>
    <row r="22" spans="1:57" ht="13.5" thickBot="1" x14ac:dyDescent="0.25">
      <c r="A22" s="126"/>
      <c r="B22" s="127" t="s">
        <v>55</v>
      </c>
      <c r="C22" s="128"/>
      <c r="D22" s="129"/>
      <c r="E22" s="130"/>
      <c r="F22" s="131"/>
      <c r="G22" s="131"/>
      <c r="H22" s="132">
        <f>SUM(I21:I21)</f>
        <v>0</v>
      </c>
      <c r="I22" s="133"/>
    </row>
    <row r="24" spans="1:57" x14ac:dyDescent="0.2">
      <c r="B24" s="106"/>
      <c r="F24" s="134"/>
      <c r="G24" s="135"/>
      <c r="H24" s="135"/>
      <c r="I24" s="136"/>
    </row>
    <row r="25" spans="1:57" x14ac:dyDescent="0.2">
      <c r="F25" s="134"/>
      <c r="G25" s="135"/>
      <c r="H25" s="135"/>
      <c r="I25" s="136"/>
    </row>
    <row r="26" spans="1:57" x14ac:dyDescent="0.2">
      <c r="F26" s="134"/>
      <c r="G26" s="135"/>
      <c r="H26" s="135"/>
      <c r="I26" s="136"/>
    </row>
    <row r="27" spans="1:57" x14ac:dyDescent="0.2">
      <c r="F27" s="134"/>
      <c r="G27" s="135"/>
      <c r="H27" s="135"/>
      <c r="I27" s="136"/>
    </row>
    <row r="28" spans="1:57" x14ac:dyDescent="0.2">
      <c r="F28" s="134"/>
      <c r="G28" s="135"/>
      <c r="H28" s="135"/>
      <c r="I28" s="136"/>
    </row>
    <row r="29" spans="1:57" x14ac:dyDescent="0.2">
      <c r="F29" s="134"/>
      <c r="G29" s="135"/>
      <c r="H29" s="135"/>
      <c r="I29" s="136"/>
    </row>
    <row r="30" spans="1:57" x14ac:dyDescent="0.2">
      <c r="F30" s="134"/>
      <c r="G30" s="135"/>
      <c r="H30" s="135"/>
      <c r="I30" s="136"/>
    </row>
    <row r="31" spans="1:57" x14ac:dyDescent="0.2">
      <c r="F31" s="134"/>
      <c r="G31" s="135"/>
      <c r="H31" s="135"/>
      <c r="I31" s="136"/>
    </row>
    <row r="32" spans="1:57" x14ac:dyDescent="0.2">
      <c r="F32" s="134"/>
      <c r="G32" s="135"/>
      <c r="H32" s="135"/>
      <c r="I32" s="136"/>
    </row>
    <row r="33" spans="6:9" x14ac:dyDescent="0.2">
      <c r="F33" s="134"/>
      <c r="G33" s="135"/>
      <c r="H33" s="135"/>
      <c r="I33" s="136"/>
    </row>
    <row r="34" spans="6:9" x14ac:dyDescent="0.2">
      <c r="F34" s="134"/>
      <c r="G34" s="135"/>
      <c r="H34" s="135"/>
      <c r="I34" s="136"/>
    </row>
    <row r="35" spans="6:9" x14ac:dyDescent="0.2">
      <c r="F35" s="134"/>
      <c r="G35" s="135"/>
      <c r="H35" s="135"/>
      <c r="I35" s="136"/>
    </row>
    <row r="36" spans="6:9" x14ac:dyDescent="0.2">
      <c r="F36" s="134"/>
      <c r="G36" s="135"/>
      <c r="H36" s="135"/>
      <c r="I36" s="136"/>
    </row>
    <row r="37" spans="6:9" x14ac:dyDescent="0.2">
      <c r="F37" s="134"/>
      <c r="G37" s="135"/>
      <c r="H37" s="135"/>
      <c r="I37" s="136"/>
    </row>
    <row r="38" spans="6:9" x14ac:dyDescent="0.2">
      <c r="F38" s="134"/>
      <c r="G38" s="135"/>
      <c r="H38" s="135"/>
      <c r="I38" s="136"/>
    </row>
    <row r="39" spans="6:9" x14ac:dyDescent="0.2">
      <c r="F39" s="134"/>
      <c r="G39" s="135"/>
      <c r="H39" s="135"/>
      <c r="I39" s="136"/>
    </row>
    <row r="40" spans="6:9" x14ac:dyDescent="0.2">
      <c r="F40" s="134"/>
      <c r="G40" s="135"/>
      <c r="H40" s="135"/>
      <c r="I40" s="136"/>
    </row>
    <row r="41" spans="6:9" x14ac:dyDescent="0.2">
      <c r="F41" s="134"/>
      <c r="G41" s="135"/>
      <c r="H41" s="135"/>
      <c r="I41" s="136"/>
    </row>
    <row r="42" spans="6:9" x14ac:dyDescent="0.2">
      <c r="F42" s="134"/>
      <c r="G42" s="135"/>
      <c r="H42" s="135"/>
      <c r="I42" s="136"/>
    </row>
    <row r="43" spans="6:9" x14ac:dyDescent="0.2">
      <c r="F43" s="134"/>
      <c r="G43" s="135"/>
      <c r="H43" s="135"/>
      <c r="I43" s="136"/>
    </row>
    <row r="44" spans="6:9" x14ac:dyDescent="0.2">
      <c r="F44" s="134"/>
      <c r="G44" s="135"/>
      <c r="H44" s="135"/>
      <c r="I44" s="136"/>
    </row>
    <row r="45" spans="6:9" x14ac:dyDescent="0.2">
      <c r="F45" s="134"/>
      <c r="G45" s="135"/>
      <c r="H45" s="135"/>
      <c r="I45" s="136"/>
    </row>
    <row r="46" spans="6:9" x14ac:dyDescent="0.2">
      <c r="F46" s="134"/>
      <c r="G46" s="135"/>
      <c r="H46" s="135"/>
      <c r="I46" s="136"/>
    </row>
    <row r="47" spans="6:9" x14ac:dyDescent="0.2">
      <c r="F47" s="134"/>
      <c r="G47" s="135"/>
      <c r="H47" s="135"/>
      <c r="I47" s="136"/>
    </row>
    <row r="48" spans="6:9" x14ac:dyDescent="0.2">
      <c r="F48" s="134"/>
      <c r="G48" s="135"/>
      <c r="H48" s="135"/>
      <c r="I48" s="136"/>
    </row>
    <row r="49" spans="6:9" x14ac:dyDescent="0.2">
      <c r="F49" s="134"/>
      <c r="G49" s="135"/>
      <c r="H49" s="135"/>
      <c r="I49" s="136"/>
    </row>
    <row r="50" spans="6:9" x14ac:dyDescent="0.2">
      <c r="F50" s="134"/>
      <c r="G50" s="135"/>
      <c r="H50" s="135"/>
      <c r="I50" s="136"/>
    </row>
    <row r="51" spans="6:9" x14ac:dyDescent="0.2">
      <c r="F51" s="134"/>
      <c r="G51" s="135"/>
      <c r="H51" s="135"/>
      <c r="I51" s="136"/>
    </row>
    <row r="52" spans="6:9" x14ac:dyDescent="0.2">
      <c r="F52" s="134"/>
      <c r="G52" s="135"/>
      <c r="H52" s="135"/>
      <c r="I52" s="136"/>
    </row>
    <row r="53" spans="6:9" x14ac:dyDescent="0.2">
      <c r="F53" s="134"/>
      <c r="G53" s="135"/>
      <c r="H53" s="135"/>
      <c r="I53" s="136"/>
    </row>
    <row r="54" spans="6:9" x14ac:dyDescent="0.2">
      <c r="F54" s="134"/>
      <c r="G54" s="135"/>
      <c r="H54" s="135"/>
      <c r="I54" s="136"/>
    </row>
    <row r="55" spans="6:9" x14ac:dyDescent="0.2">
      <c r="F55" s="134"/>
      <c r="G55" s="135"/>
      <c r="H55" s="135"/>
      <c r="I55" s="136"/>
    </row>
    <row r="56" spans="6:9" x14ac:dyDescent="0.2">
      <c r="F56" s="134"/>
      <c r="G56" s="135"/>
      <c r="H56" s="135"/>
      <c r="I56" s="136"/>
    </row>
    <row r="57" spans="6:9" x14ac:dyDescent="0.2">
      <c r="F57" s="134"/>
      <c r="G57" s="135"/>
      <c r="H57" s="135"/>
      <c r="I57" s="136"/>
    </row>
    <row r="58" spans="6:9" x14ac:dyDescent="0.2">
      <c r="F58" s="134"/>
      <c r="G58" s="135"/>
      <c r="H58" s="135"/>
      <c r="I58" s="136"/>
    </row>
    <row r="59" spans="6:9" x14ac:dyDescent="0.2">
      <c r="F59" s="134"/>
      <c r="G59" s="135"/>
      <c r="H59" s="135"/>
      <c r="I59" s="136"/>
    </row>
    <row r="60" spans="6:9" x14ac:dyDescent="0.2">
      <c r="F60" s="134"/>
      <c r="G60" s="135"/>
      <c r="H60" s="135"/>
      <c r="I60" s="136"/>
    </row>
    <row r="61" spans="6:9" x14ac:dyDescent="0.2">
      <c r="F61" s="134"/>
      <c r="G61" s="135"/>
      <c r="H61" s="135"/>
      <c r="I61" s="136"/>
    </row>
    <row r="62" spans="6:9" x14ac:dyDescent="0.2">
      <c r="F62" s="134"/>
      <c r="G62" s="135"/>
      <c r="H62" s="135"/>
      <c r="I62" s="136"/>
    </row>
    <row r="63" spans="6:9" x14ac:dyDescent="0.2">
      <c r="F63" s="134"/>
      <c r="G63" s="135"/>
      <c r="H63" s="135"/>
      <c r="I63" s="136"/>
    </row>
    <row r="64" spans="6:9" x14ac:dyDescent="0.2">
      <c r="F64" s="134"/>
      <c r="G64" s="135"/>
      <c r="H64" s="135"/>
      <c r="I64" s="136"/>
    </row>
    <row r="65" spans="6:9" x14ac:dyDescent="0.2">
      <c r="F65" s="134"/>
      <c r="G65" s="135"/>
      <c r="H65" s="135"/>
      <c r="I65" s="136"/>
    </row>
    <row r="66" spans="6:9" x14ac:dyDescent="0.2">
      <c r="F66" s="134"/>
      <c r="G66" s="135"/>
      <c r="H66" s="135"/>
      <c r="I66" s="136"/>
    </row>
    <row r="67" spans="6:9" x14ac:dyDescent="0.2">
      <c r="F67" s="134"/>
      <c r="G67" s="135"/>
      <c r="H67" s="135"/>
      <c r="I67" s="136"/>
    </row>
    <row r="68" spans="6:9" x14ac:dyDescent="0.2">
      <c r="F68" s="134"/>
      <c r="G68" s="135"/>
      <c r="H68" s="135"/>
      <c r="I68" s="136"/>
    </row>
    <row r="69" spans="6:9" x14ac:dyDescent="0.2">
      <c r="F69" s="134"/>
      <c r="G69" s="135"/>
      <c r="H69" s="135"/>
      <c r="I69" s="136"/>
    </row>
    <row r="70" spans="6:9" x14ac:dyDescent="0.2">
      <c r="F70" s="134"/>
      <c r="G70" s="135"/>
      <c r="H70" s="135"/>
      <c r="I70" s="136"/>
    </row>
    <row r="71" spans="6:9" x14ac:dyDescent="0.2">
      <c r="F71" s="134"/>
      <c r="G71" s="135"/>
      <c r="H71" s="135"/>
      <c r="I71" s="136"/>
    </row>
    <row r="72" spans="6:9" x14ac:dyDescent="0.2">
      <c r="F72" s="134"/>
      <c r="G72" s="135"/>
      <c r="H72" s="135"/>
      <c r="I72" s="136"/>
    </row>
    <row r="73" spans="6:9" x14ac:dyDescent="0.2">
      <c r="F73" s="134"/>
      <c r="G73" s="135"/>
      <c r="H73" s="135"/>
      <c r="I73" s="136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57"/>
  <sheetViews>
    <sheetView showGridLines="0" showZeros="0" zoomScale="80" zoomScaleNormal="100" workbookViewId="0">
      <selection activeCell="F8" sqref="F8:F100"/>
    </sheetView>
  </sheetViews>
  <sheetFormatPr defaultRowHeight="12.75" x14ac:dyDescent="0.2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83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 x14ac:dyDescent="0.25">
      <c r="A1" s="137" t="s">
        <v>232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 x14ac:dyDescent="0.25">
      <c r="B2" s="139"/>
      <c r="C2" s="140"/>
      <c r="D2" s="140"/>
      <c r="E2" s="141"/>
      <c r="F2" s="140"/>
      <c r="G2" s="140"/>
    </row>
    <row r="3" spans="1:59" ht="13.5" thickTop="1" x14ac:dyDescent="0.2">
      <c r="A3" s="76" t="s">
        <v>4</v>
      </c>
      <c r="B3" s="77"/>
      <c r="C3" s="78" t="str">
        <f>CONCATENATE(cislostavby," ",nazevstavby)</f>
        <v xml:space="preserve"> Kino Přelouč - Přístavba soc. zařízení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 x14ac:dyDescent="0.25">
      <c r="A4" s="145" t="s">
        <v>0</v>
      </c>
      <c r="B4" s="85"/>
      <c r="C4" s="86" t="str">
        <f>CONCATENATE(cisloobjektu," ",nazevobjektu)</f>
        <v xml:space="preserve"> D1-ZT Zdravotně technická zařízení</v>
      </c>
      <c r="D4" s="87"/>
      <c r="E4" s="88"/>
      <c r="F4" s="87"/>
      <c r="G4" s="146"/>
      <c r="H4" s="146"/>
      <c r="I4" s="147"/>
    </row>
    <row r="5" spans="1:59" ht="13.5" thickTop="1" x14ac:dyDescent="0.2">
      <c r="A5" s="148"/>
      <c r="B5" s="149"/>
      <c r="C5" s="149"/>
      <c r="D5" s="150"/>
      <c r="E5" s="151"/>
      <c r="F5" s="150"/>
      <c r="G5" s="152"/>
      <c r="H5" s="150"/>
      <c r="I5" s="150"/>
    </row>
    <row r="6" spans="1:59" x14ac:dyDescent="0.2">
      <c r="A6" s="153" t="s">
        <v>56</v>
      </c>
      <c r="B6" s="154" t="s">
        <v>57</v>
      </c>
      <c r="C6" s="154" t="s">
        <v>58</v>
      </c>
      <c r="D6" s="154" t="s">
        <v>59</v>
      </c>
      <c r="E6" s="155" t="s">
        <v>60</v>
      </c>
      <c r="F6" s="154" t="s">
        <v>61</v>
      </c>
      <c r="G6" s="156" t="s">
        <v>62</v>
      </c>
      <c r="H6" s="157" t="s">
        <v>63</v>
      </c>
      <c r="I6" s="157" t="s">
        <v>64</v>
      </c>
      <c r="J6" s="157" t="s">
        <v>65</v>
      </c>
      <c r="K6" s="157" t="s">
        <v>66</v>
      </c>
    </row>
    <row r="7" spans="1:59" x14ac:dyDescent="0.2">
      <c r="A7" s="158" t="s">
        <v>67</v>
      </c>
      <c r="B7" s="159" t="s">
        <v>68</v>
      </c>
      <c r="C7" s="160" t="s">
        <v>69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x14ac:dyDescent="0.2">
      <c r="A8" s="166">
        <v>1</v>
      </c>
      <c r="B8" s="167" t="s">
        <v>73</v>
      </c>
      <c r="C8" s="168" t="s">
        <v>74</v>
      </c>
      <c r="D8" s="169" t="s">
        <v>75</v>
      </c>
      <c r="E8" s="170">
        <v>3.2</v>
      </c>
      <c r="F8" s="170"/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x14ac:dyDescent="0.2">
      <c r="A9" s="166">
        <v>2</v>
      </c>
      <c r="B9" s="167" t="s">
        <v>76</v>
      </c>
      <c r="C9" s="168" t="s">
        <v>77</v>
      </c>
      <c r="D9" s="169" t="s">
        <v>75</v>
      </c>
      <c r="E9" s="170">
        <v>11.15</v>
      </c>
      <c r="F9" s="170"/>
      <c r="G9" s="171">
        <f>E9*F9</f>
        <v>0</v>
      </c>
      <c r="H9" s="172">
        <v>0</v>
      </c>
      <c r="I9" s="172">
        <f>E9*H9</f>
        <v>0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1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 ht="25.5" x14ac:dyDescent="0.2">
      <c r="A10" s="166">
        <v>3</v>
      </c>
      <c r="B10" s="167" t="s">
        <v>78</v>
      </c>
      <c r="C10" s="168" t="s">
        <v>79</v>
      </c>
      <c r="D10" s="169" t="s">
        <v>75</v>
      </c>
      <c r="E10" s="170">
        <v>6.15</v>
      </c>
      <c r="F10" s="170"/>
      <c r="G10" s="171">
        <f>E10*F10</f>
        <v>0</v>
      </c>
      <c r="H10" s="172">
        <v>1.7</v>
      </c>
      <c r="I10" s="172">
        <f>E10*H10</f>
        <v>10.455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0</v>
      </c>
      <c r="AC10" s="138">
        <v>3</v>
      </c>
      <c r="BB10" s="138">
        <v>1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 x14ac:dyDescent="0.2">
      <c r="A11" s="166">
        <v>4</v>
      </c>
      <c r="B11" s="167" t="s">
        <v>80</v>
      </c>
      <c r="C11" s="168" t="s">
        <v>81</v>
      </c>
      <c r="D11" s="169" t="s">
        <v>75</v>
      </c>
      <c r="E11" s="170">
        <v>8</v>
      </c>
      <c r="F11" s="170"/>
      <c r="G11" s="171">
        <f>E11*F11</f>
        <v>0</v>
      </c>
      <c r="H11" s="172">
        <v>0</v>
      </c>
      <c r="I11" s="172">
        <f>E11*H11</f>
        <v>0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0</v>
      </c>
      <c r="AC11" s="138">
        <v>4</v>
      </c>
      <c r="BB11" s="138">
        <v>1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 x14ac:dyDescent="0.2">
      <c r="A12" s="173"/>
      <c r="B12" s="174" t="s">
        <v>70</v>
      </c>
      <c r="C12" s="175" t="str">
        <f>CONCATENATE(B7," ",C7)</f>
        <v>1 Zemní práce</v>
      </c>
      <c r="D12" s="173"/>
      <c r="E12" s="176"/>
      <c r="F12" s="176"/>
      <c r="G12" s="177">
        <f>SUM(G7:G11)</f>
        <v>0</v>
      </c>
      <c r="H12" s="178"/>
      <c r="I12" s="179">
        <f>SUM(I7:I11)</f>
        <v>10.455</v>
      </c>
      <c r="J12" s="178"/>
      <c r="K12" s="179">
        <f>SUM(K7:K11)</f>
        <v>0</v>
      </c>
      <c r="Q12" s="165">
        <v>4</v>
      </c>
      <c r="BC12" s="180">
        <f>SUM(BC7:BC11)</f>
        <v>0</v>
      </c>
      <c r="BD12" s="180">
        <f>SUM(BD7:BD11)</f>
        <v>0</v>
      </c>
      <c r="BE12" s="180">
        <f>SUM(BE7:BE11)</f>
        <v>0</v>
      </c>
      <c r="BF12" s="180">
        <f>SUM(BF7:BF11)</f>
        <v>0</v>
      </c>
      <c r="BG12" s="180">
        <f>SUM(BG7:BG11)</f>
        <v>0</v>
      </c>
    </row>
    <row r="13" spans="1:59" x14ac:dyDescent="0.2">
      <c r="A13" s="158" t="s">
        <v>67</v>
      </c>
      <c r="B13" s="159" t="s">
        <v>82</v>
      </c>
      <c r="C13" s="160" t="s">
        <v>83</v>
      </c>
      <c r="D13" s="161"/>
      <c r="E13" s="162"/>
      <c r="F13" s="162"/>
      <c r="G13" s="163"/>
      <c r="H13" s="164"/>
      <c r="I13" s="164"/>
      <c r="J13" s="164"/>
      <c r="K13" s="164"/>
      <c r="Q13" s="165">
        <v>1</v>
      </c>
    </row>
    <row r="14" spans="1:59" x14ac:dyDescent="0.2">
      <c r="A14" s="166">
        <v>5</v>
      </c>
      <c r="B14" s="167" t="s">
        <v>84</v>
      </c>
      <c r="C14" s="168" t="s">
        <v>85</v>
      </c>
      <c r="D14" s="169" t="s">
        <v>86</v>
      </c>
      <c r="E14" s="170">
        <v>4</v>
      </c>
      <c r="F14" s="170"/>
      <c r="G14" s="171">
        <f>E14*F14</f>
        <v>0</v>
      </c>
      <c r="H14" s="172">
        <v>1.469E-2</v>
      </c>
      <c r="I14" s="172">
        <f>E14*H14</f>
        <v>5.876E-2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5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 x14ac:dyDescent="0.2">
      <c r="A15" s="173"/>
      <c r="B15" s="174" t="s">
        <v>70</v>
      </c>
      <c r="C15" s="175" t="str">
        <f>CONCATENATE(B13," ",C13)</f>
        <v>3 Svislé a kompletní konstrukce</v>
      </c>
      <c r="D15" s="173"/>
      <c r="E15" s="176"/>
      <c r="F15" s="176"/>
      <c r="G15" s="177">
        <f>SUM(G13:G14)</f>
        <v>0</v>
      </c>
      <c r="H15" s="178"/>
      <c r="I15" s="179">
        <f>SUM(I13:I14)</f>
        <v>5.876E-2</v>
      </c>
      <c r="J15" s="178"/>
      <c r="K15" s="179">
        <f>SUM(K13:K14)</f>
        <v>0</v>
      </c>
      <c r="Q15" s="165">
        <v>4</v>
      </c>
      <c r="BC15" s="180">
        <f>SUM(BC13:BC14)</f>
        <v>0</v>
      </c>
      <c r="BD15" s="180">
        <f>SUM(BD13:BD14)</f>
        <v>0</v>
      </c>
      <c r="BE15" s="180">
        <f>SUM(BE13:BE14)</f>
        <v>0</v>
      </c>
      <c r="BF15" s="180">
        <f>SUM(BF13:BF14)</f>
        <v>0</v>
      </c>
      <c r="BG15" s="180">
        <f>SUM(BG13:BG14)</f>
        <v>0</v>
      </c>
    </row>
    <row r="16" spans="1:59" x14ac:dyDescent="0.2">
      <c r="A16" s="158" t="s">
        <v>67</v>
      </c>
      <c r="B16" s="159" t="s">
        <v>87</v>
      </c>
      <c r="C16" s="160" t="s">
        <v>88</v>
      </c>
      <c r="D16" s="161"/>
      <c r="E16" s="162"/>
      <c r="F16" s="162"/>
      <c r="G16" s="163"/>
      <c r="H16" s="164"/>
      <c r="I16" s="164"/>
      <c r="J16" s="164"/>
      <c r="K16" s="164"/>
      <c r="Q16" s="165">
        <v>1</v>
      </c>
    </row>
    <row r="17" spans="1:59" x14ac:dyDescent="0.2">
      <c r="A17" s="166">
        <v>6</v>
      </c>
      <c r="B17" s="167" t="s">
        <v>89</v>
      </c>
      <c r="C17" s="168" t="s">
        <v>90</v>
      </c>
      <c r="D17" s="169" t="s">
        <v>86</v>
      </c>
      <c r="E17" s="170">
        <v>1</v>
      </c>
      <c r="F17" s="170"/>
      <c r="G17" s="171">
        <f>E17*F17</f>
        <v>0</v>
      </c>
      <c r="H17" s="172">
        <v>9.2300000000000004E-3</v>
      </c>
      <c r="I17" s="172">
        <f>E17*H17</f>
        <v>9.2300000000000004E-3</v>
      </c>
      <c r="J17" s="172">
        <v>0</v>
      </c>
      <c r="K17" s="172">
        <f>E17*J17</f>
        <v>0</v>
      </c>
      <c r="Q17" s="165">
        <v>2</v>
      </c>
      <c r="AA17" s="138">
        <v>12</v>
      </c>
      <c r="AB17" s="138">
        <v>0</v>
      </c>
      <c r="AC17" s="138">
        <v>6</v>
      </c>
      <c r="BB17" s="138">
        <v>1</v>
      </c>
      <c r="BC17" s="138">
        <f>IF(BB17=1,G17,0)</f>
        <v>0</v>
      </c>
      <c r="BD17" s="138">
        <f>IF(BB17=2,G17,0)</f>
        <v>0</v>
      </c>
      <c r="BE17" s="138">
        <f>IF(BB17=3,G17,0)</f>
        <v>0</v>
      </c>
      <c r="BF17" s="138">
        <f>IF(BB17=4,G17,0)</f>
        <v>0</v>
      </c>
      <c r="BG17" s="138">
        <f>IF(BB17=5,G17,0)</f>
        <v>0</v>
      </c>
    </row>
    <row r="18" spans="1:59" x14ac:dyDescent="0.2">
      <c r="A18" s="173"/>
      <c r="B18" s="174" t="s">
        <v>70</v>
      </c>
      <c r="C18" s="175" t="str">
        <f>CONCATENATE(B16," ",C16)</f>
        <v>4 Vodorovné konstrukce</v>
      </c>
      <c r="D18" s="173"/>
      <c r="E18" s="176"/>
      <c r="F18" s="176"/>
      <c r="G18" s="177">
        <f>SUM(G16:G17)</f>
        <v>0</v>
      </c>
      <c r="H18" s="178"/>
      <c r="I18" s="179">
        <f>SUM(I16:I17)</f>
        <v>9.2300000000000004E-3</v>
      </c>
      <c r="J18" s="178"/>
      <c r="K18" s="179">
        <f>SUM(K16:K17)</f>
        <v>0</v>
      </c>
      <c r="Q18" s="165">
        <v>4</v>
      </c>
      <c r="BC18" s="180">
        <f>SUM(BC16:BC17)</f>
        <v>0</v>
      </c>
      <c r="BD18" s="180">
        <f>SUM(BD16:BD17)</f>
        <v>0</v>
      </c>
      <c r="BE18" s="180">
        <f>SUM(BE16:BE17)</f>
        <v>0</v>
      </c>
      <c r="BF18" s="180">
        <f>SUM(BF16:BF17)</f>
        <v>0</v>
      </c>
      <c r="BG18" s="180">
        <f>SUM(BG16:BG17)</f>
        <v>0</v>
      </c>
    </row>
    <row r="19" spans="1:59" x14ac:dyDescent="0.2">
      <c r="A19" s="158" t="s">
        <v>67</v>
      </c>
      <c r="B19" s="159" t="s">
        <v>91</v>
      </c>
      <c r="C19" s="160" t="s">
        <v>92</v>
      </c>
      <c r="D19" s="161"/>
      <c r="E19" s="162"/>
      <c r="F19" s="162"/>
      <c r="G19" s="163"/>
      <c r="H19" s="164"/>
      <c r="I19" s="164"/>
      <c r="J19" s="164"/>
      <c r="K19" s="164"/>
      <c r="Q19" s="165">
        <v>1</v>
      </c>
    </row>
    <row r="20" spans="1:59" x14ac:dyDescent="0.2">
      <c r="A20" s="166">
        <v>7</v>
      </c>
      <c r="B20" s="167" t="s">
        <v>93</v>
      </c>
      <c r="C20" s="168" t="s">
        <v>94</v>
      </c>
      <c r="D20" s="169" t="s">
        <v>95</v>
      </c>
      <c r="E20" s="170">
        <v>3</v>
      </c>
      <c r="F20" s="170"/>
      <c r="G20" s="171">
        <f>E20*F20</f>
        <v>0</v>
      </c>
      <c r="H20" s="172">
        <v>8.4899999999999993E-3</v>
      </c>
      <c r="I20" s="172">
        <f>E20*H20</f>
        <v>2.547E-2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7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 ht="25.5" x14ac:dyDescent="0.2">
      <c r="A21" s="166">
        <v>8</v>
      </c>
      <c r="B21" s="167" t="s">
        <v>96</v>
      </c>
      <c r="C21" s="168" t="s">
        <v>97</v>
      </c>
      <c r="D21" s="169" t="s">
        <v>95</v>
      </c>
      <c r="E21" s="170">
        <v>3</v>
      </c>
      <c r="F21" s="170"/>
      <c r="G21" s="171">
        <f>E21*F21</f>
        <v>0</v>
      </c>
      <c r="H21" s="172">
        <v>3.7130000000000003E-2</v>
      </c>
      <c r="I21" s="172">
        <f>E21*H21</f>
        <v>0.11139000000000002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0</v>
      </c>
      <c r="AC21" s="138">
        <v>8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 x14ac:dyDescent="0.2">
      <c r="A22" s="166">
        <v>9</v>
      </c>
      <c r="B22" s="167" t="s">
        <v>98</v>
      </c>
      <c r="C22" s="168" t="s">
        <v>99</v>
      </c>
      <c r="D22" s="169" t="s">
        <v>95</v>
      </c>
      <c r="E22" s="170">
        <v>4</v>
      </c>
      <c r="F22" s="170"/>
      <c r="G22" s="171">
        <f>E22*F22</f>
        <v>0</v>
      </c>
      <c r="H22" s="172">
        <v>1.7330000000000002E-2</v>
      </c>
      <c r="I22" s="172">
        <f>E22*H22</f>
        <v>6.9320000000000007E-2</v>
      </c>
      <c r="J22" s="172">
        <v>0</v>
      </c>
      <c r="K22" s="172">
        <f>E22*J22</f>
        <v>0</v>
      </c>
      <c r="Q22" s="165">
        <v>2</v>
      </c>
      <c r="AA22" s="138">
        <v>12</v>
      </c>
      <c r="AB22" s="138">
        <v>0</v>
      </c>
      <c r="AC22" s="138">
        <v>9</v>
      </c>
      <c r="BB22" s="138">
        <v>1</v>
      </c>
      <c r="BC22" s="138">
        <f>IF(BB22=1,G22,0)</f>
        <v>0</v>
      </c>
      <c r="BD22" s="138">
        <f>IF(BB22=2,G22,0)</f>
        <v>0</v>
      </c>
      <c r="BE22" s="138">
        <f>IF(BB22=3,G22,0)</f>
        <v>0</v>
      </c>
      <c r="BF22" s="138">
        <f>IF(BB22=4,G22,0)</f>
        <v>0</v>
      </c>
      <c r="BG22" s="138">
        <f>IF(BB22=5,G22,0)</f>
        <v>0</v>
      </c>
    </row>
    <row r="23" spans="1:59" x14ac:dyDescent="0.2">
      <c r="A23" s="173"/>
      <c r="B23" s="174" t="s">
        <v>70</v>
      </c>
      <c r="C23" s="175" t="str">
        <f>CONCATENATE(B19," ",C19)</f>
        <v>61 Upravy povrchů vnitřní</v>
      </c>
      <c r="D23" s="173"/>
      <c r="E23" s="176"/>
      <c r="F23" s="176"/>
      <c r="G23" s="177">
        <f>SUM(G19:G22)</f>
        <v>0</v>
      </c>
      <c r="H23" s="178"/>
      <c r="I23" s="179">
        <f>SUM(I19:I22)</f>
        <v>0.20618000000000003</v>
      </c>
      <c r="J23" s="178"/>
      <c r="K23" s="179">
        <f>SUM(K19:K22)</f>
        <v>0</v>
      </c>
      <c r="Q23" s="165">
        <v>4</v>
      </c>
      <c r="BC23" s="180">
        <f>SUM(BC19:BC22)</f>
        <v>0</v>
      </c>
      <c r="BD23" s="180">
        <f>SUM(BD19:BD22)</f>
        <v>0</v>
      </c>
      <c r="BE23" s="180">
        <f>SUM(BE19:BE22)</f>
        <v>0</v>
      </c>
      <c r="BF23" s="180">
        <f>SUM(BF19:BF22)</f>
        <v>0</v>
      </c>
      <c r="BG23" s="180">
        <f>SUM(BG19:BG22)</f>
        <v>0</v>
      </c>
    </row>
    <row r="24" spans="1:59" x14ac:dyDescent="0.2">
      <c r="A24" s="158" t="s">
        <v>67</v>
      </c>
      <c r="B24" s="159" t="s">
        <v>100</v>
      </c>
      <c r="C24" s="160" t="s">
        <v>101</v>
      </c>
      <c r="D24" s="161"/>
      <c r="E24" s="162"/>
      <c r="F24" s="162"/>
      <c r="G24" s="163"/>
      <c r="H24" s="164"/>
      <c r="I24" s="164"/>
      <c r="J24" s="164"/>
      <c r="K24" s="164"/>
      <c r="Q24" s="165">
        <v>1</v>
      </c>
    </row>
    <row r="25" spans="1:59" ht="25.5" x14ac:dyDescent="0.2">
      <c r="A25" s="166">
        <v>10</v>
      </c>
      <c r="B25" s="167" t="s">
        <v>102</v>
      </c>
      <c r="C25" s="168" t="s">
        <v>103</v>
      </c>
      <c r="D25" s="169" t="s">
        <v>86</v>
      </c>
      <c r="E25" s="170">
        <v>1</v>
      </c>
      <c r="F25" s="170"/>
      <c r="G25" s="171">
        <f>E25*F25</f>
        <v>0</v>
      </c>
      <c r="H25" s="172">
        <v>5.9130000000000002E-2</v>
      </c>
      <c r="I25" s="172">
        <f>E25*H25</f>
        <v>5.9130000000000002E-2</v>
      </c>
      <c r="J25" s="172">
        <v>0</v>
      </c>
      <c r="K25" s="172">
        <f>E25*J25</f>
        <v>0</v>
      </c>
      <c r="Q25" s="165">
        <v>2</v>
      </c>
      <c r="AA25" s="138">
        <v>12</v>
      </c>
      <c r="AB25" s="138">
        <v>0</v>
      </c>
      <c r="AC25" s="138">
        <v>10</v>
      </c>
      <c r="BB25" s="138">
        <v>1</v>
      </c>
      <c r="BC25" s="138">
        <f>IF(BB25=1,G25,0)</f>
        <v>0</v>
      </c>
      <c r="BD25" s="138">
        <f>IF(BB25=2,G25,0)</f>
        <v>0</v>
      </c>
      <c r="BE25" s="138">
        <f>IF(BB25=3,G25,0)</f>
        <v>0</v>
      </c>
      <c r="BF25" s="138">
        <f>IF(BB25=4,G25,0)</f>
        <v>0</v>
      </c>
      <c r="BG25" s="138">
        <f>IF(BB25=5,G25,0)</f>
        <v>0</v>
      </c>
    </row>
    <row r="26" spans="1:59" x14ac:dyDescent="0.2">
      <c r="A26" s="173"/>
      <c r="B26" s="174" t="s">
        <v>70</v>
      </c>
      <c r="C26" s="175" t="str">
        <f>CONCATENATE(B24," ",C24)</f>
        <v>8 Trubní vedení</v>
      </c>
      <c r="D26" s="173"/>
      <c r="E26" s="176"/>
      <c r="F26" s="176"/>
      <c r="G26" s="177">
        <f>SUM(G24:G25)</f>
        <v>0</v>
      </c>
      <c r="H26" s="178"/>
      <c r="I26" s="179">
        <f>SUM(I24:I25)</f>
        <v>5.9130000000000002E-2</v>
      </c>
      <c r="J26" s="178"/>
      <c r="K26" s="179">
        <f>SUM(K24:K25)</f>
        <v>0</v>
      </c>
      <c r="Q26" s="165">
        <v>4</v>
      </c>
      <c r="BC26" s="180">
        <f>SUM(BC24:BC25)</f>
        <v>0</v>
      </c>
      <c r="BD26" s="180">
        <f>SUM(BD24:BD25)</f>
        <v>0</v>
      </c>
      <c r="BE26" s="180">
        <f>SUM(BE24:BE25)</f>
        <v>0</v>
      </c>
      <c r="BF26" s="180">
        <f>SUM(BF24:BF25)</f>
        <v>0</v>
      </c>
      <c r="BG26" s="180">
        <f>SUM(BG24:BG25)</f>
        <v>0</v>
      </c>
    </row>
    <row r="27" spans="1:59" x14ac:dyDescent="0.2">
      <c r="A27" s="158" t="s">
        <v>67</v>
      </c>
      <c r="B27" s="159" t="s">
        <v>104</v>
      </c>
      <c r="C27" s="160" t="s">
        <v>105</v>
      </c>
      <c r="D27" s="161"/>
      <c r="E27" s="162"/>
      <c r="F27" s="162"/>
      <c r="G27" s="163"/>
      <c r="H27" s="164"/>
      <c r="I27" s="164"/>
      <c r="J27" s="164"/>
      <c r="K27" s="164"/>
      <c r="Q27" s="165">
        <v>1</v>
      </c>
    </row>
    <row r="28" spans="1:59" x14ac:dyDescent="0.2">
      <c r="A28" s="166">
        <v>11</v>
      </c>
      <c r="B28" s="167" t="s">
        <v>106</v>
      </c>
      <c r="C28" s="168" t="s">
        <v>107</v>
      </c>
      <c r="D28" s="169" t="s">
        <v>86</v>
      </c>
      <c r="E28" s="170">
        <v>2</v>
      </c>
      <c r="F28" s="170"/>
      <c r="G28" s="171">
        <f>E28*F28</f>
        <v>0</v>
      </c>
      <c r="H28" s="172">
        <v>6.7000000000000002E-4</v>
      </c>
      <c r="I28" s="172">
        <f>E28*H28</f>
        <v>1.34E-3</v>
      </c>
      <c r="J28" s="172">
        <v>-2E-3</v>
      </c>
      <c r="K28" s="172">
        <f>E28*J28</f>
        <v>-4.0000000000000001E-3</v>
      </c>
      <c r="Q28" s="165">
        <v>2</v>
      </c>
      <c r="AA28" s="138">
        <v>12</v>
      </c>
      <c r="AB28" s="138">
        <v>0</v>
      </c>
      <c r="AC28" s="138">
        <v>11</v>
      </c>
      <c r="BB28" s="138">
        <v>1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 x14ac:dyDescent="0.2">
      <c r="A29" s="166">
        <v>12</v>
      </c>
      <c r="B29" s="167" t="s">
        <v>108</v>
      </c>
      <c r="C29" s="168" t="s">
        <v>109</v>
      </c>
      <c r="D29" s="169" t="s">
        <v>86</v>
      </c>
      <c r="E29" s="170">
        <v>2</v>
      </c>
      <c r="F29" s="170"/>
      <c r="G29" s="171">
        <f>E29*F29</f>
        <v>0</v>
      </c>
      <c r="H29" s="172">
        <v>0</v>
      </c>
      <c r="I29" s="172">
        <f>E29*H29</f>
        <v>0</v>
      </c>
      <c r="J29" s="172">
        <v>-1E-3</v>
      </c>
      <c r="K29" s="172">
        <f>E29*J29</f>
        <v>-2E-3</v>
      </c>
      <c r="Q29" s="165">
        <v>2</v>
      </c>
      <c r="AA29" s="138">
        <v>12</v>
      </c>
      <c r="AB29" s="138">
        <v>0</v>
      </c>
      <c r="AC29" s="138">
        <v>12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 x14ac:dyDescent="0.2">
      <c r="A30" s="166">
        <v>13</v>
      </c>
      <c r="B30" s="167" t="s">
        <v>110</v>
      </c>
      <c r="C30" s="168" t="s">
        <v>111</v>
      </c>
      <c r="D30" s="169" t="s">
        <v>86</v>
      </c>
      <c r="E30" s="170">
        <v>1</v>
      </c>
      <c r="F30" s="170"/>
      <c r="G30" s="171">
        <f>E30*F30</f>
        <v>0</v>
      </c>
      <c r="H30" s="172">
        <v>0</v>
      </c>
      <c r="I30" s="172">
        <f>E30*H30</f>
        <v>0</v>
      </c>
      <c r="J30" s="172">
        <v>-2.9000000000000001E-2</v>
      </c>
      <c r="K30" s="172">
        <f>E30*J30</f>
        <v>-2.9000000000000001E-2</v>
      </c>
      <c r="Q30" s="165">
        <v>2</v>
      </c>
      <c r="AA30" s="138">
        <v>12</v>
      </c>
      <c r="AB30" s="138">
        <v>0</v>
      </c>
      <c r="AC30" s="138">
        <v>13</v>
      </c>
      <c r="BB30" s="138">
        <v>1</v>
      </c>
      <c r="BC30" s="138">
        <f>IF(BB30=1,G30,0)</f>
        <v>0</v>
      </c>
      <c r="BD30" s="138">
        <f>IF(BB30=2,G30,0)</f>
        <v>0</v>
      </c>
      <c r="BE30" s="138">
        <f>IF(BB30=3,G30,0)</f>
        <v>0</v>
      </c>
      <c r="BF30" s="138">
        <f>IF(BB30=4,G30,0)</f>
        <v>0</v>
      </c>
      <c r="BG30" s="138">
        <f>IF(BB30=5,G30,0)</f>
        <v>0</v>
      </c>
    </row>
    <row r="31" spans="1:59" x14ac:dyDescent="0.2">
      <c r="A31" s="166">
        <v>14</v>
      </c>
      <c r="B31" s="167" t="s">
        <v>112</v>
      </c>
      <c r="C31" s="168" t="s">
        <v>113</v>
      </c>
      <c r="D31" s="169" t="s">
        <v>95</v>
      </c>
      <c r="E31" s="170">
        <v>4</v>
      </c>
      <c r="F31" s="170"/>
      <c r="G31" s="171">
        <f>E31*F31</f>
        <v>0</v>
      </c>
      <c r="H31" s="172">
        <v>4.8999999999999998E-4</v>
      </c>
      <c r="I31" s="172">
        <f>E31*H31</f>
        <v>1.9599999999999999E-3</v>
      </c>
      <c r="J31" s="172">
        <v>-1.6E-2</v>
      </c>
      <c r="K31" s="172">
        <f>E31*J31</f>
        <v>-6.4000000000000001E-2</v>
      </c>
      <c r="Q31" s="165">
        <v>2</v>
      </c>
      <c r="AA31" s="138">
        <v>12</v>
      </c>
      <c r="AB31" s="138">
        <v>0</v>
      </c>
      <c r="AC31" s="138">
        <v>14</v>
      </c>
      <c r="BB31" s="138">
        <v>1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 x14ac:dyDescent="0.2">
      <c r="A32" s="166">
        <v>15</v>
      </c>
      <c r="B32" s="167" t="s">
        <v>114</v>
      </c>
      <c r="C32" s="168" t="s">
        <v>115</v>
      </c>
      <c r="D32" s="169" t="s">
        <v>95</v>
      </c>
      <c r="E32" s="170">
        <v>3</v>
      </c>
      <c r="F32" s="170"/>
      <c r="G32" s="171">
        <f>E32*F32</f>
        <v>0</v>
      </c>
      <c r="H32" s="172">
        <v>4.8999999999999998E-4</v>
      </c>
      <c r="I32" s="172">
        <f>E32*H32</f>
        <v>1.47E-3</v>
      </c>
      <c r="J32" s="172">
        <v>-7.0000000000000001E-3</v>
      </c>
      <c r="K32" s="172">
        <f>E32*J32</f>
        <v>-2.1000000000000001E-2</v>
      </c>
      <c r="Q32" s="165">
        <v>2</v>
      </c>
      <c r="AA32" s="138">
        <v>12</v>
      </c>
      <c r="AB32" s="138">
        <v>0</v>
      </c>
      <c r="AC32" s="138">
        <v>15</v>
      </c>
      <c r="BB32" s="138">
        <v>1</v>
      </c>
      <c r="BC32" s="138">
        <f>IF(BB32=1,G32,0)</f>
        <v>0</v>
      </c>
      <c r="BD32" s="138">
        <f>IF(BB32=2,G32,0)</f>
        <v>0</v>
      </c>
      <c r="BE32" s="138">
        <f>IF(BB32=3,G32,0)</f>
        <v>0</v>
      </c>
      <c r="BF32" s="138">
        <f>IF(BB32=4,G32,0)</f>
        <v>0</v>
      </c>
      <c r="BG32" s="138">
        <f>IF(BB32=5,G32,0)</f>
        <v>0</v>
      </c>
    </row>
    <row r="33" spans="1:59" x14ac:dyDescent="0.2">
      <c r="A33" s="166">
        <v>16</v>
      </c>
      <c r="B33" s="167" t="s">
        <v>116</v>
      </c>
      <c r="C33" s="168" t="s">
        <v>117</v>
      </c>
      <c r="D33" s="169" t="s">
        <v>95</v>
      </c>
      <c r="E33" s="170">
        <v>3</v>
      </c>
      <c r="F33" s="170"/>
      <c r="G33" s="171">
        <f>E33*F33</f>
        <v>0</v>
      </c>
      <c r="H33" s="172">
        <v>4.8999999999999998E-4</v>
      </c>
      <c r="I33" s="172">
        <f>E33*H33</f>
        <v>1.47E-3</v>
      </c>
      <c r="J33" s="172">
        <v>-3.4000000000000002E-2</v>
      </c>
      <c r="K33" s="172">
        <f>E33*J33</f>
        <v>-0.10200000000000001</v>
      </c>
      <c r="Q33" s="165">
        <v>2</v>
      </c>
      <c r="AA33" s="138">
        <v>12</v>
      </c>
      <c r="AB33" s="138">
        <v>0</v>
      </c>
      <c r="AC33" s="138">
        <v>16</v>
      </c>
      <c r="BB33" s="138">
        <v>1</v>
      </c>
      <c r="BC33" s="138">
        <f>IF(BB33=1,G33,0)</f>
        <v>0</v>
      </c>
      <c r="BD33" s="138">
        <f>IF(BB33=2,G33,0)</f>
        <v>0</v>
      </c>
      <c r="BE33" s="138">
        <f>IF(BB33=3,G33,0)</f>
        <v>0</v>
      </c>
      <c r="BF33" s="138">
        <f>IF(BB33=4,G33,0)</f>
        <v>0</v>
      </c>
      <c r="BG33" s="138">
        <f>IF(BB33=5,G33,0)</f>
        <v>0</v>
      </c>
    </row>
    <row r="34" spans="1:59" x14ac:dyDescent="0.2">
      <c r="A34" s="166">
        <v>17</v>
      </c>
      <c r="B34" s="167" t="s">
        <v>118</v>
      </c>
      <c r="C34" s="168" t="s">
        <v>119</v>
      </c>
      <c r="D34" s="169" t="s">
        <v>120</v>
      </c>
      <c r="E34" s="170">
        <v>0.222</v>
      </c>
      <c r="F34" s="170"/>
      <c r="G34" s="171">
        <f>E34*F34</f>
        <v>0</v>
      </c>
      <c r="H34" s="172">
        <v>0</v>
      </c>
      <c r="I34" s="172">
        <f>E34*H34</f>
        <v>0</v>
      </c>
      <c r="J34" s="172">
        <v>0</v>
      </c>
      <c r="K34" s="172">
        <f>E34*J34</f>
        <v>0</v>
      </c>
      <c r="Q34" s="165">
        <v>2</v>
      </c>
      <c r="AA34" s="138">
        <v>12</v>
      </c>
      <c r="AB34" s="138">
        <v>0</v>
      </c>
      <c r="AC34" s="138">
        <v>17</v>
      </c>
      <c r="BB34" s="138">
        <v>1</v>
      </c>
      <c r="BC34" s="138">
        <f>IF(BB34=1,G34,0)</f>
        <v>0</v>
      </c>
      <c r="BD34" s="138">
        <f>IF(BB34=2,G34,0)</f>
        <v>0</v>
      </c>
      <c r="BE34" s="138">
        <f>IF(BB34=3,G34,0)</f>
        <v>0</v>
      </c>
      <c r="BF34" s="138">
        <f>IF(BB34=4,G34,0)</f>
        <v>0</v>
      </c>
      <c r="BG34" s="138">
        <f>IF(BB34=5,G34,0)</f>
        <v>0</v>
      </c>
    </row>
    <row r="35" spans="1:59" x14ac:dyDescent="0.2">
      <c r="A35" s="166">
        <v>18</v>
      </c>
      <c r="B35" s="167" t="s">
        <v>121</v>
      </c>
      <c r="C35" s="168" t="s">
        <v>122</v>
      </c>
      <c r="D35" s="169" t="s">
        <v>120</v>
      </c>
      <c r="E35" s="170">
        <v>0.222</v>
      </c>
      <c r="F35" s="170"/>
      <c r="G35" s="171">
        <f>E35*F35</f>
        <v>0</v>
      </c>
      <c r="H35" s="172">
        <v>0</v>
      </c>
      <c r="I35" s="172">
        <f>E35*H35</f>
        <v>0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18</v>
      </c>
      <c r="BB35" s="138">
        <v>1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 x14ac:dyDescent="0.2">
      <c r="A36" s="173"/>
      <c r="B36" s="174" t="s">
        <v>70</v>
      </c>
      <c r="C36" s="175" t="str">
        <f>CONCATENATE(B27," ",C27)</f>
        <v>97 Prorážení otvorů</v>
      </c>
      <c r="D36" s="173"/>
      <c r="E36" s="176"/>
      <c r="F36" s="176"/>
      <c r="G36" s="177">
        <f>SUM(G27:G35)</f>
        <v>0</v>
      </c>
      <c r="H36" s="178"/>
      <c r="I36" s="179">
        <f>SUM(I27:I35)</f>
        <v>6.2399999999999999E-3</v>
      </c>
      <c r="J36" s="178"/>
      <c r="K36" s="179">
        <f>SUM(K27:K35)</f>
        <v>-0.22200000000000003</v>
      </c>
      <c r="Q36" s="165">
        <v>4</v>
      </c>
      <c r="BC36" s="180">
        <f>SUM(BC27:BC35)</f>
        <v>0</v>
      </c>
      <c r="BD36" s="180">
        <f>SUM(BD27:BD35)</f>
        <v>0</v>
      </c>
      <c r="BE36" s="180">
        <f>SUM(BE27:BE35)</f>
        <v>0</v>
      </c>
      <c r="BF36" s="180">
        <f>SUM(BF27:BF35)</f>
        <v>0</v>
      </c>
      <c r="BG36" s="180">
        <f>SUM(BG27:BG35)</f>
        <v>0</v>
      </c>
    </row>
    <row r="37" spans="1:59" x14ac:dyDescent="0.2">
      <c r="A37" s="158" t="s">
        <v>67</v>
      </c>
      <c r="B37" s="159" t="s">
        <v>123</v>
      </c>
      <c r="C37" s="160" t="s">
        <v>124</v>
      </c>
      <c r="D37" s="161"/>
      <c r="E37" s="162"/>
      <c r="F37" s="162"/>
      <c r="G37" s="163"/>
      <c r="H37" s="164"/>
      <c r="I37" s="164"/>
      <c r="J37" s="164"/>
      <c r="K37" s="164"/>
      <c r="Q37" s="165">
        <v>1</v>
      </c>
    </row>
    <row r="38" spans="1:59" ht="25.5" x14ac:dyDescent="0.2">
      <c r="A38" s="166">
        <v>19</v>
      </c>
      <c r="B38" s="167" t="s">
        <v>125</v>
      </c>
      <c r="C38" s="168" t="s">
        <v>126</v>
      </c>
      <c r="D38" s="169" t="s">
        <v>86</v>
      </c>
      <c r="E38" s="170">
        <v>1</v>
      </c>
      <c r="F38" s="170"/>
      <c r="G38" s="171">
        <f>E38*F38</f>
        <v>0</v>
      </c>
      <c r="H38" s="172">
        <v>2.7E-4</v>
      </c>
      <c r="I38" s="172">
        <f>E38*H38</f>
        <v>2.7E-4</v>
      </c>
      <c r="J38" s="172">
        <v>0</v>
      </c>
      <c r="K38" s="172">
        <f>E38*J38</f>
        <v>0</v>
      </c>
      <c r="Q38" s="165">
        <v>2</v>
      </c>
      <c r="AA38" s="138">
        <v>12</v>
      </c>
      <c r="AB38" s="138">
        <v>0</v>
      </c>
      <c r="AC38" s="138">
        <v>19</v>
      </c>
      <c r="BB38" s="138">
        <v>2</v>
      </c>
      <c r="BC38" s="138">
        <f>IF(BB38=1,G38,0)</f>
        <v>0</v>
      </c>
      <c r="BD38" s="138">
        <f>IF(BB38=2,G38,0)</f>
        <v>0</v>
      </c>
      <c r="BE38" s="138">
        <f>IF(BB38=3,G38,0)</f>
        <v>0</v>
      </c>
      <c r="BF38" s="138">
        <f>IF(BB38=4,G38,0)</f>
        <v>0</v>
      </c>
      <c r="BG38" s="138">
        <f>IF(BB38=5,G38,0)</f>
        <v>0</v>
      </c>
    </row>
    <row r="39" spans="1:59" x14ac:dyDescent="0.2">
      <c r="A39" s="166">
        <v>20</v>
      </c>
      <c r="B39" s="167" t="s">
        <v>127</v>
      </c>
      <c r="C39" s="168" t="s">
        <v>128</v>
      </c>
      <c r="D39" s="169" t="s">
        <v>86</v>
      </c>
      <c r="E39" s="170">
        <v>1</v>
      </c>
      <c r="F39" s="170"/>
      <c r="G39" s="171">
        <f>E39*F39</f>
        <v>0</v>
      </c>
      <c r="H39" s="172">
        <v>3.8000000000000002E-4</v>
      </c>
      <c r="I39" s="172">
        <f>E39*H39</f>
        <v>3.8000000000000002E-4</v>
      </c>
      <c r="J39" s="172">
        <v>0</v>
      </c>
      <c r="K39" s="172">
        <f>E39*J39</f>
        <v>0</v>
      </c>
      <c r="Q39" s="165">
        <v>2</v>
      </c>
      <c r="AA39" s="138">
        <v>12</v>
      </c>
      <c r="AB39" s="138">
        <v>1</v>
      </c>
      <c r="AC39" s="138">
        <v>20</v>
      </c>
      <c r="BB39" s="138">
        <v>2</v>
      </c>
      <c r="BC39" s="138">
        <f>IF(BB39=1,G39,0)</f>
        <v>0</v>
      </c>
      <c r="BD39" s="138">
        <f>IF(BB39=2,G39,0)</f>
        <v>0</v>
      </c>
      <c r="BE39" s="138">
        <f>IF(BB39=3,G39,0)</f>
        <v>0</v>
      </c>
      <c r="BF39" s="138">
        <f>IF(BB39=4,G39,0)</f>
        <v>0</v>
      </c>
      <c r="BG39" s="138">
        <f>IF(BB39=5,G39,0)</f>
        <v>0</v>
      </c>
    </row>
    <row r="40" spans="1:59" x14ac:dyDescent="0.2">
      <c r="A40" s="166">
        <v>21</v>
      </c>
      <c r="B40" s="167" t="s">
        <v>129</v>
      </c>
      <c r="C40" s="168" t="s">
        <v>130</v>
      </c>
      <c r="D40" s="169" t="s">
        <v>95</v>
      </c>
      <c r="E40" s="170">
        <v>1</v>
      </c>
      <c r="F40" s="170"/>
      <c r="G40" s="171">
        <f>E40*F40</f>
        <v>0</v>
      </c>
      <c r="H40" s="172">
        <v>3.4000000000000002E-4</v>
      </c>
      <c r="I40" s="172">
        <f>E40*H40</f>
        <v>3.4000000000000002E-4</v>
      </c>
      <c r="J40" s="172">
        <v>0</v>
      </c>
      <c r="K40" s="172">
        <f>E40*J40</f>
        <v>0</v>
      </c>
      <c r="Q40" s="165">
        <v>2</v>
      </c>
      <c r="AA40" s="138">
        <v>12</v>
      </c>
      <c r="AB40" s="138">
        <v>0</v>
      </c>
      <c r="AC40" s="138">
        <v>21</v>
      </c>
      <c r="BB40" s="138">
        <v>2</v>
      </c>
      <c r="BC40" s="138">
        <f>IF(BB40=1,G40,0)</f>
        <v>0</v>
      </c>
      <c r="BD40" s="138">
        <f>IF(BB40=2,G40,0)</f>
        <v>0</v>
      </c>
      <c r="BE40" s="138">
        <f>IF(BB40=3,G40,0)</f>
        <v>0</v>
      </c>
      <c r="BF40" s="138">
        <f>IF(BB40=4,G40,0)</f>
        <v>0</v>
      </c>
      <c r="BG40" s="138">
        <f>IF(BB40=5,G40,0)</f>
        <v>0</v>
      </c>
    </row>
    <row r="41" spans="1:59" x14ac:dyDescent="0.2">
      <c r="A41" s="166">
        <v>22</v>
      </c>
      <c r="B41" s="167" t="s">
        <v>131</v>
      </c>
      <c r="C41" s="168" t="s">
        <v>132</v>
      </c>
      <c r="D41" s="169" t="s">
        <v>95</v>
      </c>
      <c r="E41" s="170">
        <v>6</v>
      </c>
      <c r="F41" s="170"/>
      <c r="G41" s="171">
        <f>E41*F41</f>
        <v>0</v>
      </c>
      <c r="H41" s="172">
        <v>3.8000000000000002E-4</v>
      </c>
      <c r="I41" s="172">
        <f>E41*H41</f>
        <v>2.2799999999999999E-3</v>
      </c>
      <c r="J41" s="172">
        <v>0</v>
      </c>
      <c r="K41" s="172">
        <f>E41*J41</f>
        <v>0</v>
      </c>
      <c r="Q41" s="165">
        <v>2</v>
      </c>
      <c r="AA41" s="138">
        <v>12</v>
      </c>
      <c r="AB41" s="138">
        <v>0</v>
      </c>
      <c r="AC41" s="138">
        <v>22</v>
      </c>
      <c r="BB41" s="138">
        <v>2</v>
      </c>
      <c r="BC41" s="138">
        <f>IF(BB41=1,G41,0)</f>
        <v>0</v>
      </c>
      <c r="BD41" s="138">
        <f>IF(BB41=2,G41,0)</f>
        <v>0</v>
      </c>
      <c r="BE41" s="138">
        <f>IF(BB41=3,G41,0)</f>
        <v>0</v>
      </c>
      <c r="BF41" s="138">
        <f>IF(BB41=4,G41,0)</f>
        <v>0</v>
      </c>
      <c r="BG41" s="138">
        <f>IF(BB41=5,G41,0)</f>
        <v>0</v>
      </c>
    </row>
    <row r="42" spans="1:59" x14ac:dyDescent="0.2">
      <c r="A42" s="166">
        <v>23</v>
      </c>
      <c r="B42" s="167" t="s">
        <v>133</v>
      </c>
      <c r="C42" s="168" t="s">
        <v>134</v>
      </c>
      <c r="D42" s="169" t="s">
        <v>95</v>
      </c>
      <c r="E42" s="170">
        <v>1</v>
      </c>
      <c r="F42" s="170"/>
      <c r="G42" s="171">
        <f>E42*F42</f>
        <v>0</v>
      </c>
      <c r="H42" s="172">
        <v>1.5200000000000001E-3</v>
      </c>
      <c r="I42" s="172">
        <f>E42*H42</f>
        <v>1.5200000000000001E-3</v>
      </c>
      <c r="J42" s="172">
        <v>0</v>
      </c>
      <c r="K42" s="172">
        <f>E42*J42</f>
        <v>0</v>
      </c>
      <c r="Q42" s="165">
        <v>2</v>
      </c>
      <c r="AA42" s="138">
        <v>12</v>
      </c>
      <c r="AB42" s="138">
        <v>0</v>
      </c>
      <c r="AC42" s="138">
        <v>23</v>
      </c>
      <c r="BB42" s="138">
        <v>2</v>
      </c>
      <c r="BC42" s="138">
        <f>IF(BB42=1,G42,0)</f>
        <v>0</v>
      </c>
      <c r="BD42" s="138">
        <f>IF(BB42=2,G42,0)</f>
        <v>0</v>
      </c>
      <c r="BE42" s="138">
        <f>IF(BB42=3,G42,0)</f>
        <v>0</v>
      </c>
      <c r="BF42" s="138">
        <f>IF(BB42=4,G42,0)</f>
        <v>0</v>
      </c>
      <c r="BG42" s="138">
        <f>IF(BB42=5,G42,0)</f>
        <v>0</v>
      </c>
    </row>
    <row r="43" spans="1:59" x14ac:dyDescent="0.2">
      <c r="A43" s="166">
        <v>24</v>
      </c>
      <c r="B43" s="167" t="s">
        <v>135</v>
      </c>
      <c r="C43" s="168" t="s">
        <v>136</v>
      </c>
      <c r="D43" s="169" t="s">
        <v>95</v>
      </c>
      <c r="E43" s="170">
        <v>5</v>
      </c>
      <c r="F43" s="170"/>
      <c r="G43" s="171">
        <f>E43*F43</f>
        <v>0</v>
      </c>
      <c r="H43" s="172">
        <v>1.31E-3</v>
      </c>
      <c r="I43" s="172">
        <f>E43*H43</f>
        <v>6.5500000000000003E-3</v>
      </c>
      <c r="J43" s="172">
        <v>0</v>
      </c>
      <c r="K43" s="172">
        <f>E43*J43</f>
        <v>0</v>
      </c>
      <c r="Q43" s="165">
        <v>2</v>
      </c>
      <c r="AA43" s="138">
        <v>12</v>
      </c>
      <c r="AB43" s="138">
        <v>0</v>
      </c>
      <c r="AC43" s="138">
        <v>24</v>
      </c>
      <c r="BB43" s="138">
        <v>2</v>
      </c>
      <c r="BC43" s="138">
        <f>IF(BB43=1,G43,0)</f>
        <v>0</v>
      </c>
      <c r="BD43" s="138">
        <f>IF(BB43=2,G43,0)</f>
        <v>0</v>
      </c>
      <c r="BE43" s="138">
        <f>IF(BB43=3,G43,0)</f>
        <v>0</v>
      </c>
      <c r="BF43" s="138">
        <f>IF(BB43=4,G43,0)</f>
        <v>0</v>
      </c>
      <c r="BG43" s="138">
        <f>IF(BB43=5,G43,0)</f>
        <v>0</v>
      </c>
    </row>
    <row r="44" spans="1:59" x14ac:dyDescent="0.2">
      <c r="A44" s="166">
        <v>25</v>
      </c>
      <c r="B44" s="167" t="s">
        <v>137</v>
      </c>
      <c r="C44" s="168" t="s">
        <v>138</v>
      </c>
      <c r="D44" s="169" t="s">
        <v>95</v>
      </c>
      <c r="E44" s="170">
        <v>3.5</v>
      </c>
      <c r="F44" s="170"/>
      <c r="G44" s="171">
        <f>E44*F44</f>
        <v>0</v>
      </c>
      <c r="H44" s="172">
        <v>1.6800000000000001E-3</v>
      </c>
      <c r="I44" s="172">
        <f>E44*H44</f>
        <v>5.8799999999999998E-3</v>
      </c>
      <c r="J44" s="172">
        <v>0</v>
      </c>
      <c r="K44" s="172">
        <f>E44*J44</f>
        <v>0</v>
      </c>
      <c r="Q44" s="165">
        <v>2</v>
      </c>
      <c r="AA44" s="138">
        <v>12</v>
      </c>
      <c r="AB44" s="138">
        <v>0</v>
      </c>
      <c r="AC44" s="138">
        <v>25</v>
      </c>
      <c r="BB44" s="138">
        <v>2</v>
      </c>
      <c r="BC44" s="138">
        <f>IF(BB44=1,G44,0)</f>
        <v>0</v>
      </c>
      <c r="BD44" s="138">
        <f>IF(BB44=2,G44,0)</f>
        <v>0</v>
      </c>
      <c r="BE44" s="138">
        <f>IF(BB44=3,G44,0)</f>
        <v>0</v>
      </c>
      <c r="BF44" s="138">
        <f>IF(BB44=4,G44,0)</f>
        <v>0</v>
      </c>
      <c r="BG44" s="138">
        <f>IF(BB44=5,G44,0)</f>
        <v>0</v>
      </c>
    </row>
    <row r="45" spans="1:59" x14ac:dyDescent="0.2">
      <c r="A45" s="166">
        <v>26</v>
      </c>
      <c r="B45" s="167" t="s">
        <v>139</v>
      </c>
      <c r="C45" s="168" t="s">
        <v>140</v>
      </c>
      <c r="D45" s="169" t="s">
        <v>95</v>
      </c>
      <c r="E45" s="170">
        <v>9</v>
      </c>
      <c r="F45" s="170"/>
      <c r="G45" s="171">
        <f>E45*F45</f>
        <v>0</v>
      </c>
      <c r="H45" s="172">
        <v>2.5000000000000001E-3</v>
      </c>
      <c r="I45" s="172">
        <f>E45*H45</f>
        <v>2.2499999999999999E-2</v>
      </c>
      <c r="J45" s="172">
        <v>0</v>
      </c>
      <c r="K45" s="172">
        <f>E45*J45</f>
        <v>0</v>
      </c>
      <c r="Q45" s="165">
        <v>2</v>
      </c>
      <c r="AA45" s="138">
        <v>12</v>
      </c>
      <c r="AB45" s="138">
        <v>0</v>
      </c>
      <c r="AC45" s="138">
        <v>26</v>
      </c>
      <c r="BB45" s="138">
        <v>2</v>
      </c>
      <c r="BC45" s="138">
        <f>IF(BB45=1,G45,0)</f>
        <v>0</v>
      </c>
      <c r="BD45" s="138">
        <f>IF(BB45=2,G45,0)</f>
        <v>0</v>
      </c>
      <c r="BE45" s="138">
        <f>IF(BB45=3,G45,0)</f>
        <v>0</v>
      </c>
      <c r="BF45" s="138">
        <f>IF(BB45=4,G45,0)</f>
        <v>0</v>
      </c>
      <c r="BG45" s="138">
        <f>IF(BB45=5,G45,0)</f>
        <v>0</v>
      </c>
    </row>
    <row r="46" spans="1:59" x14ac:dyDescent="0.2">
      <c r="A46" s="166">
        <v>27</v>
      </c>
      <c r="B46" s="167" t="s">
        <v>141</v>
      </c>
      <c r="C46" s="168" t="s">
        <v>142</v>
      </c>
      <c r="D46" s="169" t="s">
        <v>95</v>
      </c>
      <c r="E46" s="170">
        <v>17</v>
      </c>
      <c r="F46" s="170"/>
      <c r="G46" s="171">
        <f>E46*F46</f>
        <v>0</v>
      </c>
      <c r="H46" s="172">
        <v>3.5500000000000002E-3</v>
      </c>
      <c r="I46" s="172">
        <f>E46*H46</f>
        <v>6.0350000000000001E-2</v>
      </c>
      <c r="J46" s="172">
        <v>0</v>
      </c>
      <c r="K46" s="172">
        <f>E46*J46</f>
        <v>0</v>
      </c>
      <c r="Q46" s="165">
        <v>2</v>
      </c>
      <c r="AA46" s="138">
        <v>12</v>
      </c>
      <c r="AB46" s="138">
        <v>0</v>
      </c>
      <c r="AC46" s="138">
        <v>27</v>
      </c>
      <c r="BB46" s="138">
        <v>2</v>
      </c>
      <c r="BC46" s="138">
        <f>IF(BB46=1,G46,0)</f>
        <v>0</v>
      </c>
      <c r="BD46" s="138">
        <f>IF(BB46=2,G46,0)</f>
        <v>0</v>
      </c>
      <c r="BE46" s="138">
        <f>IF(BB46=3,G46,0)</f>
        <v>0</v>
      </c>
      <c r="BF46" s="138">
        <f>IF(BB46=4,G46,0)</f>
        <v>0</v>
      </c>
      <c r="BG46" s="138">
        <f>IF(BB46=5,G46,0)</f>
        <v>0</v>
      </c>
    </row>
    <row r="47" spans="1:59" x14ac:dyDescent="0.2">
      <c r="A47" s="166">
        <v>28</v>
      </c>
      <c r="B47" s="167" t="s">
        <v>143</v>
      </c>
      <c r="C47" s="168" t="s">
        <v>144</v>
      </c>
      <c r="D47" s="169" t="s">
        <v>86</v>
      </c>
      <c r="E47" s="170">
        <v>1</v>
      </c>
      <c r="F47" s="170"/>
      <c r="G47" s="171">
        <f>E47*F47</f>
        <v>0</v>
      </c>
      <c r="H47" s="172">
        <v>0</v>
      </c>
      <c r="I47" s="172">
        <f>E47*H47</f>
        <v>0</v>
      </c>
      <c r="J47" s="172">
        <v>0</v>
      </c>
      <c r="K47" s="172">
        <f>E47*J47</f>
        <v>0</v>
      </c>
      <c r="Q47" s="165">
        <v>2</v>
      </c>
      <c r="AA47" s="138">
        <v>12</v>
      </c>
      <c r="AB47" s="138">
        <v>0</v>
      </c>
      <c r="AC47" s="138">
        <v>28</v>
      </c>
      <c r="BB47" s="138">
        <v>2</v>
      </c>
      <c r="BC47" s="138">
        <f>IF(BB47=1,G47,0)</f>
        <v>0</v>
      </c>
      <c r="BD47" s="138">
        <f>IF(BB47=2,G47,0)</f>
        <v>0</v>
      </c>
      <c r="BE47" s="138">
        <f>IF(BB47=3,G47,0)</f>
        <v>0</v>
      </c>
      <c r="BF47" s="138">
        <f>IF(BB47=4,G47,0)</f>
        <v>0</v>
      </c>
      <c r="BG47" s="138">
        <f>IF(BB47=5,G47,0)</f>
        <v>0</v>
      </c>
    </row>
    <row r="48" spans="1:59" x14ac:dyDescent="0.2">
      <c r="A48" s="166">
        <v>29</v>
      </c>
      <c r="B48" s="167" t="s">
        <v>145</v>
      </c>
      <c r="C48" s="168" t="s">
        <v>146</v>
      </c>
      <c r="D48" s="169" t="s">
        <v>86</v>
      </c>
      <c r="E48" s="170">
        <v>2</v>
      </c>
      <c r="F48" s="170"/>
      <c r="G48" s="171">
        <f>E48*F48</f>
        <v>0</v>
      </c>
      <c r="H48" s="172">
        <v>0</v>
      </c>
      <c r="I48" s="172">
        <f>E48*H48</f>
        <v>0</v>
      </c>
      <c r="J48" s="172">
        <v>0</v>
      </c>
      <c r="K48" s="172">
        <f>E48*J48</f>
        <v>0</v>
      </c>
      <c r="Q48" s="165">
        <v>2</v>
      </c>
      <c r="AA48" s="138">
        <v>12</v>
      </c>
      <c r="AB48" s="138">
        <v>0</v>
      </c>
      <c r="AC48" s="138">
        <v>29</v>
      </c>
      <c r="BB48" s="138">
        <v>2</v>
      </c>
      <c r="BC48" s="138">
        <f>IF(BB48=1,G48,0)</f>
        <v>0</v>
      </c>
      <c r="BD48" s="138">
        <f>IF(BB48=2,G48,0)</f>
        <v>0</v>
      </c>
      <c r="BE48" s="138">
        <f>IF(BB48=3,G48,0)</f>
        <v>0</v>
      </c>
      <c r="BF48" s="138">
        <f>IF(BB48=4,G48,0)</f>
        <v>0</v>
      </c>
      <c r="BG48" s="138">
        <f>IF(BB48=5,G48,0)</f>
        <v>0</v>
      </c>
    </row>
    <row r="49" spans="1:59" x14ac:dyDescent="0.2">
      <c r="A49" s="166">
        <v>30</v>
      </c>
      <c r="B49" s="167" t="s">
        <v>147</v>
      </c>
      <c r="C49" s="168" t="s">
        <v>148</v>
      </c>
      <c r="D49" s="169" t="s">
        <v>86</v>
      </c>
      <c r="E49" s="170">
        <v>2</v>
      </c>
      <c r="F49" s="170"/>
      <c r="G49" s="171">
        <f>E49*F49</f>
        <v>0</v>
      </c>
      <c r="H49" s="172">
        <v>0</v>
      </c>
      <c r="I49" s="172">
        <f>E49*H49</f>
        <v>0</v>
      </c>
      <c r="J49" s="172">
        <v>0</v>
      </c>
      <c r="K49" s="172">
        <f>E49*J49</f>
        <v>0</v>
      </c>
      <c r="Q49" s="165">
        <v>2</v>
      </c>
      <c r="AA49" s="138">
        <v>12</v>
      </c>
      <c r="AB49" s="138">
        <v>0</v>
      </c>
      <c r="AC49" s="138">
        <v>30</v>
      </c>
      <c r="BB49" s="138">
        <v>2</v>
      </c>
      <c r="BC49" s="138">
        <f>IF(BB49=1,G49,0)</f>
        <v>0</v>
      </c>
      <c r="BD49" s="138">
        <f>IF(BB49=2,G49,0)</f>
        <v>0</v>
      </c>
      <c r="BE49" s="138">
        <f>IF(BB49=3,G49,0)</f>
        <v>0</v>
      </c>
      <c r="BF49" s="138">
        <f>IF(BB49=4,G49,0)</f>
        <v>0</v>
      </c>
      <c r="BG49" s="138">
        <f>IF(BB49=5,G49,0)</f>
        <v>0</v>
      </c>
    </row>
    <row r="50" spans="1:59" ht="25.5" x14ac:dyDescent="0.2">
      <c r="A50" s="166">
        <v>31</v>
      </c>
      <c r="B50" s="167" t="s">
        <v>149</v>
      </c>
      <c r="C50" s="168" t="s">
        <v>150</v>
      </c>
      <c r="D50" s="169" t="s">
        <v>86</v>
      </c>
      <c r="E50" s="170">
        <v>1</v>
      </c>
      <c r="F50" s="170"/>
      <c r="G50" s="171">
        <f>E50*F50</f>
        <v>0</v>
      </c>
      <c r="H50" s="172">
        <v>7.5800000000000006E-2</v>
      </c>
      <c r="I50" s="172">
        <f>E50*H50</f>
        <v>7.5800000000000006E-2</v>
      </c>
      <c r="J50" s="172">
        <v>0</v>
      </c>
      <c r="K50" s="172">
        <f>E50*J50</f>
        <v>0</v>
      </c>
      <c r="Q50" s="165">
        <v>2</v>
      </c>
      <c r="AA50" s="138">
        <v>12</v>
      </c>
      <c r="AB50" s="138">
        <v>0</v>
      </c>
      <c r="AC50" s="138">
        <v>31</v>
      </c>
      <c r="BB50" s="138">
        <v>2</v>
      </c>
      <c r="BC50" s="138">
        <f>IF(BB50=1,G50,0)</f>
        <v>0</v>
      </c>
      <c r="BD50" s="138">
        <f>IF(BB50=2,G50,0)</f>
        <v>0</v>
      </c>
      <c r="BE50" s="138">
        <f>IF(BB50=3,G50,0)</f>
        <v>0</v>
      </c>
      <c r="BF50" s="138">
        <f>IF(BB50=4,G50,0)</f>
        <v>0</v>
      </c>
      <c r="BG50" s="138">
        <f>IF(BB50=5,G50,0)</f>
        <v>0</v>
      </c>
    </row>
    <row r="51" spans="1:59" x14ac:dyDescent="0.2">
      <c r="A51" s="166">
        <v>32</v>
      </c>
      <c r="B51" s="167" t="s">
        <v>151</v>
      </c>
      <c r="C51" s="168" t="s">
        <v>152</v>
      </c>
      <c r="D51" s="169" t="s">
        <v>86</v>
      </c>
      <c r="E51" s="170">
        <v>2</v>
      </c>
      <c r="F51" s="170"/>
      <c r="G51" s="171">
        <f>E51*F51</f>
        <v>0</v>
      </c>
      <c r="H51" s="172">
        <v>0</v>
      </c>
      <c r="I51" s="172">
        <f>E51*H51</f>
        <v>0</v>
      </c>
      <c r="J51" s="172">
        <v>0</v>
      </c>
      <c r="K51" s="172">
        <f>E51*J51</f>
        <v>0</v>
      </c>
      <c r="Q51" s="165">
        <v>2</v>
      </c>
      <c r="AA51" s="138">
        <v>12</v>
      </c>
      <c r="AB51" s="138">
        <v>1</v>
      </c>
      <c r="AC51" s="138">
        <v>32</v>
      </c>
      <c r="BB51" s="138">
        <v>2</v>
      </c>
      <c r="BC51" s="138">
        <f>IF(BB51=1,G51,0)</f>
        <v>0</v>
      </c>
      <c r="BD51" s="138">
        <f>IF(BB51=2,G51,0)</f>
        <v>0</v>
      </c>
      <c r="BE51" s="138">
        <f>IF(BB51=3,G51,0)</f>
        <v>0</v>
      </c>
      <c r="BF51" s="138">
        <f>IF(BB51=4,G51,0)</f>
        <v>0</v>
      </c>
      <c r="BG51" s="138">
        <f>IF(BB51=5,G51,0)</f>
        <v>0</v>
      </c>
    </row>
    <row r="52" spans="1:59" x14ac:dyDescent="0.2">
      <c r="A52" s="166">
        <v>33</v>
      </c>
      <c r="B52" s="167" t="s">
        <v>153</v>
      </c>
      <c r="C52" s="168" t="s">
        <v>154</v>
      </c>
      <c r="D52" s="169" t="s">
        <v>95</v>
      </c>
      <c r="E52" s="170">
        <v>43</v>
      </c>
      <c r="F52" s="170"/>
      <c r="G52" s="171">
        <f>E52*F52</f>
        <v>0</v>
      </c>
      <c r="H52" s="172">
        <v>0</v>
      </c>
      <c r="I52" s="172">
        <f>E52*H52</f>
        <v>0</v>
      </c>
      <c r="J52" s="172">
        <v>0</v>
      </c>
      <c r="K52" s="172">
        <f>E52*J52</f>
        <v>0</v>
      </c>
      <c r="Q52" s="165">
        <v>2</v>
      </c>
      <c r="AA52" s="138">
        <v>12</v>
      </c>
      <c r="AB52" s="138">
        <v>0</v>
      </c>
      <c r="AC52" s="138">
        <v>33</v>
      </c>
      <c r="BB52" s="138">
        <v>2</v>
      </c>
      <c r="BC52" s="138">
        <f>IF(BB52=1,G52,0)</f>
        <v>0</v>
      </c>
      <c r="BD52" s="138">
        <f>IF(BB52=2,G52,0)</f>
        <v>0</v>
      </c>
      <c r="BE52" s="138">
        <f>IF(BB52=3,G52,0)</f>
        <v>0</v>
      </c>
      <c r="BF52" s="138">
        <f>IF(BB52=4,G52,0)</f>
        <v>0</v>
      </c>
      <c r="BG52" s="138">
        <f>IF(BB52=5,G52,0)</f>
        <v>0</v>
      </c>
    </row>
    <row r="53" spans="1:59" x14ac:dyDescent="0.2">
      <c r="A53" s="166">
        <v>34</v>
      </c>
      <c r="B53" s="167" t="s">
        <v>155</v>
      </c>
      <c r="C53" s="168" t="s">
        <v>156</v>
      </c>
      <c r="D53" s="169" t="s">
        <v>120</v>
      </c>
      <c r="E53" s="170">
        <v>5.91E-2</v>
      </c>
      <c r="F53" s="170"/>
      <c r="G53" s="171">
        <f>E53*F53</f>
        <v>0</v>
      </c>
      <c r="H53" s="172">
        <v>0</v>
      </c>
      <c r="I53" s="172">
        <f>E53*H53</f>
        <v>0</v>
      </c>
      <c r="J53" s="172">
        <v>0</v>
      </c>
      <c r="K53" s="172">
        <f>E53*J53</f>
        <v>0</v>
      </c>
      <c r="Q53" s="165">
        <v>2</v>
      </c>
      <c r="AA53" s="138">
        <v>12</v>
      </c>
      <c r="AB53" s="138">
        <v>0</v>
      </c>
      <c r="AC53" s="138">
        <v>34</v>
      </c>
      <c r="BB53" s="138">
        <v>2</v>
      </c>
      <c r="BC53" s="138">
        <f>IF(BB53=1,G53,0)</f>
        <v>0</v>
      </c>
      <c r="BD53" s="138">
        <f>IF(BB53=2,G53,0)</f>
        <v>0</v>
      </c>
      <c r="BE53" s="138">
        <f>IF(BB53=3,G53,0)</f>
        <v>0</v>
      </c>
      <c r="BF53" s="138">
        <f>IF(BB53=4,G53,0)</f>
        <v>0</v>
      </c>
      <c r="BG53" s="138">
        <f>IF(BB53=5,G53,0)</f>
        <v>0</v>
      </c>
    </row>
    <row r="54" spans="1:59" x14ac:dyDescent="0.2">
      <c r="A54" s="173"/>
      <c r="B54" s="174" t="s">
        <v>70</v>
      </c>
      <c r="C54" s="175" t="str">
        <f>CONCATENATE(B37," ",C37)</f>
        <v>721 Vnitřní kanalizace</v>
      </c>
      <c r="D54" s="173"/>
      <c r="E54" s="176"/>
      <c r="F54" s="176"/>
      <c r="G54" s="177">
        <f>SUM(G37:G53)</f>
        <v>0</v>
      </c>
      <c r="H54" s="178"/>
      <c r="I54" s="179">
        <f>SUM(I37:I53)</f>
        <v>0.17587</v>
      </c>
      <c r="J54" s="178"/>
      <c r="K54" s="179">
        <f>SUM(K37:K53)</f>
        <v>0</v>
      </c>
      <c r="Q54" s="165">
        <v>4</v>
      </c>
      <c r="BC54" s="180">
        <f>SUM(BC37:BC53)</f>
        <v>0</v>
      </c>
      <c r="BD54" s="180">
        <f>SUM(BD37:BD53)</f>
        <v>0</v>
      </c>
      <c r="BE54" s="180">
        <f>SUM(BE37:BE53)</f>
        <v>0</v>
      </c>
      <c r="BF54" s="180">
        <f>SUM(BF37:BF53)</f>
        <v>0</v>
      </c>
      <c r="BG54" s="180">
        <f>SUM(BG37:BG53)</f>
        <v>0</v>
      </c>
    </row>
    <row r="55" spans="1:59" x14ac:dyDescent="0.2">
      <c r="A55" s="158" t="s">
        <v>67</v>
      </c>
      <c r="B55" s="159" t="s">
        <v>157</v>
      </c>
      <c r="C55" s="160" t="s">
        <v>158</v>
      </c>
      <c r="D55" s="161"/>
      <c r="E55" s="162"/>
      <c r="F55" s="162"/>
      <c r="G55" s="163"/>
      <c r="H55" s="164"/>
      <c r="I55" s="164"/>
      <c r="J55" s="164"/>
      <c r="K55" s="164"/>
      <c r="Q55" s="165">
        <v>1</v>
      </c>
    </row>
    <row r="56" spans="1:59" x14ac:dyDescent="0.2">
      <c r="A56" s="166">
        <v>35</v>
      </c>
      <c r="B56" s="167" t="s">
        <v>159</v>
      </c>
      <c r="C56" s="168" t="s">
        <v>160</v>
      </c>
      <c r="D56" s="169" t="s">
        <v>95</v>
      </c>
      <c r="E56" s="170">
        <v>25</v>
      </c>
      <c r="F56" s="170"/>
      <c r="G56" s="171">
        <f>E56*F56</f>
        <v>0</v>
      </c>
      <c r="H56" s="172">
        <v>5.1799999999999997E-3</v>
      </c>
      <c r="I56" s="172">
        <f>E56*H56</f>
        <v>0.1295</v>
      </c>
      <c r="J56" s="172">
        <v>0</v>
      </c>
      <c r="K56" s="172">
        <f>E56*J56</f>
        <v>0</v>
      </c>
      <c r="Q56" s="165">
        <v>2</v>
      </c>
      <c r="AA56" s="138">
        <v>12</v>
      </c>
      <c r="AB56" s="138">
        <v>0</v>
      </c>
      <c r="AC56" s="138">
        <v>35</v>
      </c>
      <c r="BB56" s="138">
        <v>2</v>
      </c>
      <c r="BC56" s="138">
        <f>IF(BB56=1,G56,0)</f>
        <v>0</v>
      </c>
      <c r="BD56" s="138">
        <f>IF(BB56=2,G56,0)</f>
        <v>0</v>
      </c>
      <c r="BE56" s="138">
        <f>IF(BB56=3,G56,0)</f>
        <v>0</v>
      </c>
      <c r="BF56" s="138">
        <f>IF(BB56=4,G56,0)</f>
        <v>0</v>
      </c>
      <c r="BG56" s="138">
        <f>IF(BB56=5,G56,0)</f>
        <v>0</v>
      </c>
    </row>
    <row r="57" spans="1:59" x14ac:dyDescent="0.2">
      <c r="A57" s="166">
        <v>36</v>
      </c>
      <c r="B57" s="167" t="s">
        <v>161</v>
      </c>
      <c r="C57" s="168" t="s">
        <v>162</v>
      </c>
      <c r="D57" s="169" t="s">
        <v>95</v>
      </c>
      <c r="E57" s="170">
        <v>12</v>
      </c>
      <c r="F57" s="170"/>
      <c r="G57" s="171">
        <f>E57*F57</f>
        <v>0</v>
      </c>
      <c r="H57" s="172">
        <v>5.2199999999999998E-3</v>
      </c>
      <c r="I57" s="172">
        <f>E57*H57</f>
        <v>6.2640000000000001E-2</v>
      </c>
      <c r="J57" s="172">
        <v>0</v>
      </c>
      <c r="K57" s="172">
        <f>E57*J57</f>
        <v>0</v>
      </c>
      <c r="Q57" s="165">
        <v>2</v>
      </c>
      <c r="AA57" s="138">
        <v>12</v>
      </c>
      <c r="AB57" s="138">
        <v>0</v>
      </c>
      <c r="AC57" s="138">
        <v>36</v>
      </c>
      <c r="BB57" s="138">
        <v>2</v>
      </c>
      <c r="BC57" s="138">
        <f>IF(BB57=1,G57,0)</f>
        <v>0</v>
      </c>
      <c r="BD57" s="138">
        <f>IF(BB57=2,G57,0)</f>
        <v>0</v>
      </c>
      <c r="BE57" s="138">
        <f>IF(BB57=3,G57,0)</f>
        <v>0</v>
      </c>
      <c r="BF57" s="138">
        <f>IF(BB57=4,G57,0)</f>
        <v>0</v>
      </c>
      <c r="BG57" s="138">
        <f>IF(BB57=5,G57,0)</f>
        <v>0</v>
      </c>
    </row>
    <row r="58" spans="1:59" ht="25.5" x14ac:dyDescent="0.2">
      <c r="A58" s="166">
        <v>37</v>
      </c>
      <c r="B58" s="167" t="s">
        <v>163</v>
      </c>
      <c r="C58" s="168" t="s">
        <v>164</v>
      </c>
      <c r="D58" s="169" t="s">
        <v>95</v>
      </c>
      <c r="E58" s="170">
        <v>25</v>
      </c>
      <c r="F58" s="170"/>
      <c r="G58" s="171">
        <f>E58*F58</f>
        <v>0</v>
      </c>
      <c r="H58" s="172">
        <v>6.0000000000000002E-5</v>
      </c>
      <c r="I58" s="172">
        <f>E58*H58</f>
        <v>1.5E-3</v>
      </c>
      <c r="J58" s="172">
        <v>0</v>
      </c>
      <c r="K58" s="172">
        <f>E58*J58</f>
        <v>0</v>
      </c>
      <c r="Q58" s="165">
        <v>2</v>
      </c>
      <c r="AA58" s="138">
        <v>12</v>
      </c>
      <c r="AB58" s="138">
        <v>0</v>
      </c>
      <c r="AC58" s="138">
        <v>37</v>
      </c>
      <c r="BB58" s="138">
        <v>2</v>
      </c>
      <c r="BC58" s="138">
        <f>IF(BB58=1,G58,0)</f>
        <v>0</v>
      </c>
      <c r="BD58" s="138">
        <f>IF(BB58=2,G58,0)</f>
        <v>0</v>
      </c>
      <c r="BE58" s="138">
        <f>IF(BB58=3,G58,0)</f>
        <v>0</v>
      </c>
      <c r="BF58" s="138">
        <f>IF(BB58=4,G58,0)</f>
        <v>0</v>
      </c>
      <c r="BG58" s="138">
        <f>IF(BB58=5,G58,0)</f>
        <v>0</v>
      </c>
    </row>
    <row r="59" spans="1:59" ht="25.5" x14ac:dyDescent="0.2">
      <c r="A59" s="166">
        <v>38</v>
      </c>
      <c r="B59" s="167" t="s">
        <v>165</v>
      </c>
      <c r="C59" s="168" t="s">
        <v>166</v>
      </c>
      <c r="D59" s="169" t="s">
        <v>95</v>
      </c>
      <c r="E59" s="170">
        <v>12</v>
      </c>
      <c r="F59" s="170"/>
      <c r="G59" s="171">
        <f>E59*F59</f>
        <v>0</v>
      </c>
      <c r="H59" s="172">
        <v>6.9999999999999994E-5</v>
      </c>
      <c r="I59" s="172">
        <f>E59*H59</f>
        <v>8.3999999999999993E-4</v>
      </c>
      <c r="J59" s="172">
        <v>0</v>
      </c>
      <c r="K59" s="172">
        <f>E59*J59</f>
        <v>0</v>
      </c>
      <c r="Q59" s="165">
        <v>2</v>
      </c>
      <c r="AA59" s="138">
        <v>12</v>
      </c>
      <c r="AB59" s="138">
        <v>0</v>
      </c>
      <c r="AC59" s="138">
        <v>38</v>
      </c>
      <c r="BB59" s="138">
        <v>2</v>
      </c>
      <c r="BC59" s="138">
        <f>IF(BB59=1,G59,0)</f>
        <v>0</v>
      </c>
      <c r="BD59" s="138">
        <f>IF(BB59=2,G59,0)</f>
        <v>0</v>
      </c>
      <c r="BE59" s="138">
        <f>IF(BB59=3,G59,0)</f>
        <v>0</v>
      </c>
      <c r="BF59" s="138">
        <f>IF(BB59=4,G59,0)</f>
        <v>0</v>
      </c>
      <c r="BG59" s="138">
        <f>IF(BB59=5,G59,0)</f>
        <v>0</v>
      </c>
    </row>
    <row r="60" spans="1:59" x14ac:dyDescent="0.2">
      <c r="A60" s="166">
        <v>39</v>
      </c>
      <c r="B60" s="167" t="s">
        <v>167</v>
      </c>
      <c r="C60" s="168" t="s">
        <v>168</v>
      </c>
      <c r="D60" s="169" t="s">
        <v>86</v>
      </c>
      <c r="E60" s="170">
        <v>7</v>
      </c>
      <c r="F60" s="170"/>
      <c r="G60" s="171">
        <f>E60*F60</f>
        <v>0</v>
      </c>
      <c r="H60" s="172">
        <v>0</v>
      </c>
      <c r="I60" s="172">
        <f>E60*H60</f>
        <v>0</v>
      </c>
      <c r="J60" s="172">
        <v>0</v>
      </c>
      <c r="K60" s="172">
        <f>E60*J60</f>
        <v>0</v>
      </c>
      <c r="Q60" s="165">
        <v>2</v>
      </c>
      <c r="AA60" s="138">
        <v>12</v>
      </c>
      <c r="AB60" s="138">
        <v>0</v>
      </c>
      <c r="AC60" s="138">
        <v>39</v>
      </c>
      <c r="BB60" s="138">
        <v>2</v>
      </c>
      <c r="BC60" s="138">
        <f>IF(BB60=1,G60,0)</f>
        <v>0</v>
      </c>
      <c r="BD60" s="138">
        <f>IF(BB60=2,G60,0)</f>
        <v>0</v>
      </c>
      <c r="BE60" s="138">
        <f>IF(BB60=3,G60,0)</f>
        <v>0</v>
      </c>
      <c r="BF60" s="138">
        <f>IF(BB60=4,G60,0)</f>
        <v>0</v>
      </c>
      <c r="BG60" s="138">
        <f>IF(BB60=5,G60,0)</f>
        <v>0</v>
      </c>
    </row>
    <row r="61" spans="1:59" x14ac:dyDescent="0.2">
      <c r="A61" s="166">
        <v>40</v>
      </c>
      <c r="B61" s="167" t="s">
        <v>169</v>
      </c>
      <c r="C61" s="168" t="s">
        <v>170</v>
      </c>
      <c r="D61" s="169" t="s">
        <v>171</v>
      </c>
      <c r="E61" s="170">
        <v>1</v>
      </c>
      <c r="F61" s="170"/>
      <c r="G61" s="171">
        <f>E61*F61</f>
        <v>0</v>
      </c>
      <c r="H61" s="172">
        <v>0</v>
      </c>
      <c r="I61" s="172">
        <f>E61*H61</f>
        <v>0</v>
      </c>
      <c r="J61" s="172">
        <v>0</v>
      </c>
      <c r="K61" s="172">
        <f>E61*J61</f>
        <v>0</v>
      </c>
      <c r="Q61" s="165">
        <v>2</v>
      </c>
      <c r="AA61" s="138">
        <v>12</v>
      </c>
      <c r="AB61" s="138">
        <v>0</v>
      </c>
      <c r="AC61" s="138">
        <v>40</v>
      </c>
      <c r="BB61" s="138">
        <v>2</v>
      </c>
      <c r="BC61" s="138">
        <f>IF(BB61=1,G61,0)</f>
        <v>0</v>
      </c>
      <c r="BD61" s="138">
        <f>IF(BB61=2,G61,0)</f>
        <v>0</v>
      </c>
      <c r="BE61" s="138">
        <f>IF(BB61=3,G61,0)</f>
        <v>0</v>
      </c>
      <c r="BF61" s="138">
        <f>IF(BB61=4,G61,0)</f>
        <v>0</v>
      </c>
      <c r="BG61" s="138">
        <f>IF(BB61=5,G61,0)</f>
        <v>0</v>
      </c>
    </row>
    <row r="62" spans="1:59" x14ac:dyDescent="0.2">
      <c r="A62" s="166">
        <v>41</v>
      </c>
      <c r="B62" s="167" t="s">
        <v>172</v>
      </c>
      <c r="C62" s="168" t="s">
        <v>173</v>
      </c>
      <c r="D62" s="169" t="s">
        <v>86</v>
      </c>
      <c r="E62" s="170">
        <v>6</v>
      </c>
      <c r="F62" s="170"/>
      <c r="G62" s="171">
        <f>E62*F62</f>
        <v>0</v>
      </c>
      <c r="H62" s="172">
        <v>6.3000000000000003E-4</v>
      </c>
      <c r="I62" s="172">
        <f>E62*H62</f>
        <v>3.7800000000000004E-3</v>
      </c>
      <c r="J62" s="172">
        <v>0</v>
      </c>
      <c r="K62" s="172">
        <f>E62*J62</f>
        <v>0</v>
      </c>
      <c r="Q62" s="165">
        <v>2</v>
      </c>
      <c r="AA62" s="138">
        <v>12</v>
      </c>
      <c r="AB62" s="138">
        <v>0</v>
      </c>
      <c r="AC62" s="138">
        <v>41</v>
      </c>
      <c r="BB62" s="138">
        <v>2</v>
      </c>
      <c r="BC62" s="138">
        <f>IF(BB62=1,G62,0)</f>
        <v>0</v>
      </c>
      <c r="BD62" s="138">
        <f>IF(BB62=2,G62,0)</f>
        <v>0</v>
      </c>
      <c r="BE62" s="138">
        <f>IF(BB62=3,G62,0)</f>
        <v>0</v>
      </c>
      <c r="BF62" s="138">
        <f>IF(BB62=4,G62,0)</f>
        <v>0</v>
      </c>
      <c r="BG62" s="138">
        <f>IF(BB62=5,G62,0)</f>
        <v>0</v>
      </c>
    </row>
    <row r="63" spans="1:59" x14ac:dyDescent="0.2">
      <c r="A63" s="166">
        <v>42</v>
      </c>
      <c r="B63" s="167" t="s">
        <v>174</v>
      </c>
      <c r="C63" s="168" t="s">
        <v>175</v>
      </c>
      <c r="D63" s="169" t="s">
        <v>176</v>
      </c>
      <c r="E63" s="170">
        <v>1</v>
      </c>
      <c r="F63" s="170"/>
      <c r="G63" s="171">
        <f>E63*F63</f>
        <v>0</v>
      </c>
      <c r="H63" s="172">
        <v>1.48E-3</v>
      </c>
      <c r="I63" s="172">
        <f>E63*H63</f>
        <v>1.48E-3</v>
      </c>
      <c r="J63" s="172">
        <v>0</v>
      </c>
      <c r="K63" s="172">
        <f>E63*J63</f>
        <v>0</v>
      </c>
      <c r="Q63" s="165">
        <v>2</v>
      </c>
      <c r="AA63" s="138">
        <v>12</v>
      </c>
      <c r="AB63" s="138">
        <v>0</v>
      </c>
      <c r="AC63" s="138">
        <v>42</v>
      </c>
      <c r="BB63" s="138">
        <v>2</v>
      </c>
      <c r="BC63" s="138">
        <f>IF(BB63=1,G63,0)</f>
        <v>0</v>
      </c>
      <c r="BD63" s="138">
        <f>IF(BB63=2,G63,0)</f>
        <v>0</v>
      </c>
      <c r="BE63" s="138">
        <f>IF(BB63=3,G63,0)</f>
        <v>0</v>
      </c>
      <c r="BF63" s="138">
        <f>IF(BB63=4,G63,0)</f>
        <v>0</v>
      </c>
      <c r="BG63" s="138">
        <f>IF(BB63=5,G63,0)</f>
        <v>0</v>
      </c>
    </row>
    <row r="64" spans="1:59" x14ac:dyDescent="0.2">
      <c r="A64" s="166">
        <v>43</v>
      </c>
      <c r="B64" s="167" t="s">
        <v>177</v>
      </c>
      <c r="C64" s="168" t="s">
        <v>178</v>
      </c>
      <c r="D64" s="169" t="s">
        <v>86</v>
      </c>
      <c r="E64" s="170">
        <v>1</v>
      </c>
      <c r="F64" s="170"/>
      <c r="G64" s="171">
        <f>E64*F64</f>
        <v>0</v>
      </c>
      <c r="H64" s="172">
        <v>0</v>
      </c>
      <c r="I64" s="172">
        <f>E64*H64</f>
        <v>0</v>
      </c>
      <c r="J64" s="172">
        <v>0</v>
      </c>
      <c r="K64" s="172">
        <f>E64*J64</f>
        <v>0</v>
      </c>
      <c r="Q64" s="165">
        <v>2</v>
      </c>
      <c r="AA64" s="138">
        <v>12</v>
      </c>
      <c r="AB64" s="138">
        <v>0</v>
      </c>
      <c r="AC64" s="138">
        <v>43</v>
      </c>
      <c r="BB64" s="138">
        <v>2</v>
      </c>
      <c r="BC64" s="138">
        <f>IF(BB64=1,G64,0)</f>
        <v>0</v>
      </c>
      <c r="BD64" s="138">
        <f>IF(BB64=2,G64,0)</f>
        <v>0</v>
      </c>
      <c r="BE64" s="138">
        <f>IF(BB64=3,G64,0)</f>
        <v>0</v>
      </c>
      <c r="BF64" s="138">
        <f>IF(BB64=4,G64,0)</f>
        <v>0</v>
      </c>
      <c r="BG64" s="138">
        <f>IF(BB64=5,G64,0)</f>
        <v>0</v>
      </c>
    </row>
    <row r="65" spans="1:59" x14ac:dyDescent="0.2">
      <c r="A65" s="166">
        <v>44</v>
      </c>
      <c r="B65" s="167" t="s">
        <v>179</v>
      </c>
      <c r="C65" s="168" t="s">
        <v>180</v>
      </c>
      <c r="D65" s="169" t="s">
        <v>86</v>
      </c>
      <c r="E65" s="170">
        <v>2</v>
      </c>
      <c r="F65" s="170"/>
      <c r="G65" s="171">
        <f>E65*F65</f>
        <v>0</v>
      </c>
      <c r="H65" s="172">
        <v>2.7999999999999998E-4</v>
      </c>
      <c r="I65" s="172">
        <f>E65*H65</f>
        <v>5.5999999999999995E-4</v>
      </c>
      <c r="J65" s="172">
        <v>0</v>
      </c>
      <c r="K65" s="172">
        <f>E65*J65</f>
        <v>0</v>
      </c>
      <c r="Q65" s="165">
        <v>2</v>
      </c>
      <c r="AA65" s="138">
        <v>12</v>
      </c>
      <c r="AB65" s="138">
        <v>0</v>
      </c>
      <c r="AC65" s="138">
        <v>44</v>
      </c>
      <c r="BB65" s="138">
        <v>2</v>
      </c>
      <c r="BC65" s="138">
        <f>IF(BB65=1,G65,0)</f>
        <v>0</v>
      </c>
      <c r="BD65" s="138">
        <f>IF(BB65=2,G65,0)</f>
        <v>0</v>
      </c>
      <c r="BE65" s="138">
        <f>IF(BB65=3,G65,0)</f>
        <v>0</v>
      </c>
      <c r="BF65" s="138">
        <f>IF(BB65=4,G65,0)</f>
        <v>0</v>
      </c>
      <c r="BG65" s="138">
        <f>IF(BB65=5,G65,0)</f>
        <v>0</v>
      </c>
    </row>
    <row r="66" spans="1:59" x14ac:dyDescent="0.2">
      <c r="A66" s="166">
        <v>45</v>
      </c>
      <c r="B66" s="167" t="s">
        <v>181</v>
      </c>
      <c r="C66" s="168" t="s">
        <v>182</v>
      </c>
      <c r="D66" s="169" t="s">
        <v>95</v>
      </c>
      <c r="E66" s="170">
        <v>37</v>
      </c>
      <c r="F66" s="170"/>
      <c r="G66" s="171">
        <f>E66*F66</f>
        <v>0</v>
      </c>
      <c r="H66" s="172">
        <v>0</v>
      </c>
      <c r="I66" s="172">
        <f>E66*H66</f>
        <v>0</v>
      </c>
      <c r="J66" s="172">
        <v>0</v>
      </c>
      <c r="K66" s="172">
        <f>E66*J66</f>
        <v>0</v>
      </c>
      <c r="Q66" s="165">
        <v>2</v>
      </c>
      <c r="AA66" s="138">
        <v>12</v>
      </c>
      <c r="AB66" s="138">
        <v>0</v>
      </c>
      <c r="AC66" s="138">
        <v>45</v>
      </c>
      <c r="BB66" s="138">
        <v>2</v>
      </c>
      <c r="BC66" s="138">
        <f>IF(BB66=1,G66,0)</f>
        <v>0</v>
      </c>
      <c r="BD66" s="138">
        <f>IF(BB66=2,G66,0)</f>
        <v>0</v>
      </c>
      <c r="BE66" s="138">
        <f>IF(BB66=3,G66,0)</f>
        <v>0</v>
      </c>
      <c r="BF66" s="138">
        <f>IF(BB66=4,G66,0)</f>
        <v>0</v>
      </c>
      <c r="BG66" s="138">
        <f>IF(BB66=5,G66,0)</f>
        <v>0</v>
      </c>
    </row>
    <row r="67" spans="1:59" x14ac:dyDescent="0.2">
      <c r="A67" s="166">
        <v>46</v>
      </c>
      <c r="B67" s="167" t="s">
        <v>183</v>
      </c>
      <c r="C67" s="168" t="s">
        <v>184</v>
      </c>
      <c r="D67" s="169" t="s">
        <v>95</v>
      </c>
      <c r="E67" s="170">
        <v>37</v>
      </c>
      <c r="F67" s="170"/>
      <c r="G67" s="171">
        <f>E67*F67</f>
        <v>0</v>
      </c>
      <c r="H67" s="172">
        <v>1.0000000000000001E-5</v>
      </c>
      <c r="I67" s="172">
        <f>E67*H67</f>
        <v>3.7000000000000005E-4</v>
      </c>
      <c r="J67" s="172">
        <v>0</v>
      </c>
      <c r="K67" s="172">
        <f>E67*J67</f>
        <v>0</v>
      </c>
      <c r="Q67" s="165">
        <v>2</v>
      </c>
      <c r="AA67" s="138">
        <v>12</v>
      </c>
      <c r="AB67" s="138">
        <v>0</v>
      </c>
      <c r="AC67" s="138">
        <v>46</v>
      </c>
      <c r="BB67" s="138">
        <v>2</v>
      </c>
      <c r="BC67" s="138">
        <f>IF(BB67=1,G67,0)</f>
        <v>0</v>
      </c>
      <c r="BD67" s="138">
        <f>IF(BB67=2,G67,0)</f>
        <v>0</v>
      </c>
      <c r="BE67" s="138">
        <f>IF(BB67=3,G67,0)</f>
        <v>0</v>
      </c>
      <c r="BF67" s="138">
        <f>IF(BB67=4,G67,0)</f>
        <v>0</v>
      </c>
      <c r="BG67" s="138">
        <f>IF(BB67=5,G67,0)</f>
        <v>0</v>
      </c>
    </row>
    <row r="68" spans="1:59" x14ac:dyDescent="0.2">
      <c r="A68" s="166">
        <v>47</v>
      </c>
      <c r="B68" s="167" t="s">
        <v>185</v>
      </c>
      <c r="C68" s="168" t="s">
        <v>186</v>
      </c>
      <c r="D68" s="169" t="s">
        <v>120</v>
      </c>
      <c r="E68" s="170">
        <v>0.20069999999999999</v>
      </c>
      <c r="F68" s="170"/>
      <c r="G68" s="171">
        <f>E68*F68</f>
        <v>0</v>
      </c>
      <c r="H68" s="172">
        <v>0</v>
      </c>
      <c r="I68" s="172">
        <f>E68*H68</f>
        <v>0</v>
      </c>
      <c r="J68" s="172">
        <v>0</v>
      </c>
      <c r="K68" s="172">
        <f>E68*J68</f>
        <v>0</v>
      </c>
      <c r="Q68" s="165">
        <v>2</v>
      </c>
      <c r="AA68" s="138">
        <v>12</v>
      </c>
      <c r="AB68" s="138">
        <v>0</v>
      </c>
      <c r="AC68" s="138">
        <v>47</v>
      </c>
      <c r="BB68" s="138">
        <v>2</v>
      </c>
      <c r="BC68" s="138">
        <f>IF(BB68=1,G68,0)</f>
        <v>0</v>
      </c>
      <c r="BD68" s="138">
        <f>IF(BB68=2,G68,0)</f>
        <v>0</v>
      </c>
      <c r="BE68" s="138">
        <f>IF(BB68=3,G68,0)</f>
        <v>0</v>
      </c>
      <c r="BF68" s="138">
        <f>IF(BB68=4,G68,0)</f>
        <v>0</v>
      </c>
      <c r="BG68" s="138">
        <f>IF(BB68=5,G68,0)</f>
        <v>0</v>
      </c>
    </row>
    <row r="69" spans="1:59" x14ac:dyDescent="0.2">
      <c r="A69" s="173"/>
      <c r="B69" s="174" t="s">
        <v>70</v>
      </c>
      <c r="C69" s="175" t="str">
        <f>CONCATENATE(B55," ",C55)</f>
        <v>722 Vnitřní vodovod</v>
      </c>
      <c r="D69" s="173"/>
      <c r="E69" s="176"/>
      <c r="F69" s="176"/>
      <c r="G69" s="177">
        <f>SUM(G55:G68)</f>
        <v>0</v>
      </c>
      <c r="H69" s="178"/>
      <c r="I69" s="179">
        <f>SUM(I55:I68)</f>
        <v>0.20067000000000004</v>
      </c>
      <c r="J69" s="178"/>
      <c r="K69" s="179">
        <f>SUM(K55:K68)</f>
        <v>0</v>
      </c>
      <c r="Q69" s="165">
        <v>4</v>
      </c>
      <c r="BC69" s="180">
        <f>SUM(BC55:BC68)</f>
        <v>0</v>
      </c>
      <c r="BD69" s="180">
        <f>SUM(BD55:BD68)</f>
        <v>0</v>
      </c>
      <c r="BE69" s="180">
        <f>SUM(BE55:BE68)</f>
        <v>0</v>
      </c>
      <c r="BF69" s="180">
        <f>SUM(BF55:BF68)</f>
        <v>0</v>
      </c>
      <c r="BG69" s="180">
        <f>SUM(BG55:BG68)</f>
        <v>0</v>
      </c>
    </row>
    <row r="70" spans="1:59" x14ac:dyDescent="0.2">
      <c r="A70" s="158" t="s">
        <v>67</v>
      </c>
      <c r="B70" s="159" t="s">
        <v>187</v>
      </c>
      <c r="C70" s="160" t="s">
        <v>188</v>
      </c>
      <c r="D70" s="161"/>
      <c r="E70" s="162"/>
      <c r="F70" s="162"/>
      <c r="G70" s="163"/>
      <c r="H70" s="164"/>
      <c r="I70" s="164"/>
      <c r="J70" s="164"/>
      <c r="K70" s="164"/>
      <c r="Q70" s="165">
        <v>1</v>
      </c>
    </row>
    <row r="71" spans="1:59" x14ac:dyDescent="0.2">
      <c r="A71" s="166">
        <v>48</v>
      </c>
      <c r="B71" s="167" t="s">
        <v>189</v>
      </c>
      <c r="C71" s="168" t="s">
        <v>190</v>
      </c>
      <c r="D71" s="169" t="s">
        <v>171</v>
      </c>
      <c r="E71" s="170">
        <v>1</v>
      </c>
      <c r="F71" s="170"/>
      <c r="G71" s="171">
        <f>E71*F71</f>
        <v>0</v>
      </c>
      <c r="H71" s="172">
        <v>2.8219999999999999E-2</v>
      </c>
      <c r="I71" s="172">
        <f>E71*H71</f>
        <v>2.8219999999999999E-2</v>
      </c>
      <c r="J71" s="172">
        <v>0</v>
      </c>
      <c r="K71" s="172">
        <f>E71*J71</f>
        <v>0</v>
      </c>
      <c r="Q71" s="165">
        <v>2</v>
      </c>
      <c r="AA71" s="138">
        <v>12</v>
      </c>
      <c r="AB71" s="138">
        <v>0</v>
      </c>
      <c r="AC71" s="138">
        <v>48</v>
      </c>
      <c r="BB71" s="138">
        <v>2</v>
      </c>
      <c r="BC71" s="138">
        <f>IF(BB71=1,G71,0)</f>
        <v>0</v>
      </c>
      <c r="BD71" s="138">
        <f>IF(BB71=2,G71,0)</f>
        <v>0</v>
      </c>
      <c r="BE71" s="138">
        <f>IF(BB71=3,G71,0)</f>
        <v>0</v>
      </c>
      <c r="BF71" s="138">
        <f>IF(BB71=4,G71,0)</f>
        <v>0</v>
      </c>
      <c r="BG71" s="138">
        <f>IF(BB71=5,G71,0)</f>
        <v>0</v>
      </c>
    </row>
    <row r="72" spans="1:59" ht="25.5" x14ac:dyDescent="0.2">
      <c r="A72" s="166">
        <v>49</v>
      </c>
      <c r="B72" s="167" t="s">
        <v>191</v>
      </c>
      <c r="C72" s="168" t="s">
        <v>192</v>
      </c>
      <c r="D72" s="169" t="s">
        <v>86</v>
      </c>
      <c r="E72" s="170">
        <v>1</v>
      </c>
      <c r="F72" s="170"/>
      <c r="G72" s="171">
        <f>E72*F72</f>
        <v>0</v>
      </c>
      <c r="H72" s="172">
        <v>1.0999999999999999E-2</v>
      </c>
      <c r="I72" s="172">
        <f>E72*H72</f>
        <v>1.0999999999999999E-2</v>
      </c>
      <c r="J72" s="172">
        <v>0</v>
      </c>
      <c r="K72" s="172">
        <f>E72*J72</f>
        <v>0</v>
      </c>
      <c r="Q72" s="165">
        <v>2</v>
      </c>
      <c r="AA72" s="138">
        <v>12</v>
      </c>
      <c r="AB72" s="138">
        <v>1</v>
      </c>
      <c r="AC72" s="138">
        <v>49</v>
      </c>
      <c r="BB72" s="138">
        <v>2</v>
      </c>
      <c r="BC72" s="138">
        <f>IF(BB72=1,G72,0)</f>
        <v>0</v>
      </c>
      <c r="BD72" s="138">
        <f>IF(BB72=2,G72,0)</f>
        <v>0</v>
      </c>
      <c r="BE72" s="138">
        <f>IF(BB72=3,G72,0)</f>
        <v>0</v>
      </c>
      <c r="BF72" s="138">
        <f>IF(BB72=4,G72,0)</f>
        <v>0</v>
      </c>
      <c r="BG72" s="138">
        <f>IF(BB72=5,G72,0)</f>
        <v>0</v>
      </c>
    </row>
    <row r="73" spans="1:59" x14ac:dyDescent="0.2">
      <c r="A73" s="166">
        <v>50</v>
      </c>
      <c r="B73" s="167" t="s">
        <v>193</v>
      </c>
      <c r="C73" s="168" t="s">
        <v>194</v>
      </c>
      <c r="D73" s="169" t="s">
        <v>171</v>
      </c>
      <c r="E73" s="170">
        <v>1</v>
      </c>
      <c r="F73" s="170"/>
      <c r="G73" s="171">
        <f>E73*F73</f>
        <v>0</v>
      </c>
      <c r="H73" s="172">
        <v>8.9999999999999993E-3</v>
      </c>
      <c r="I73" s="172">
        <f>E73*H73</f>
        <v>8.9999999999999993E-3</v>
      </c>
      <c r="J73" s="172">
        <v>0</v>
      </c>
      <c r="K73" s="172">
        <f>E73*J73</f>
        <v>0</v>
      </c>
      <c r="Q73" s="165">
        <v>2</v>
      </c>
      <c r="AA73" s="138">
        <v>12</v>
      </c>
      <c r="AB73" s="138">
        <v>0</v>
      </c>
      <c r="AC73" s="138">
        <v>50</v>
      </c>
      <c r="BB73" s="138">
        <v>2</v>
      </c>
      <c r="BC73" s="138">
        <f>IF(BB73=1,G73,0)</f>
        <v>0</v>
      </c>
      <c r="BD73" s="138">
        <f>IF(BB73=2,G73,0)</f>
        <v>0</v>
      </c>
      <c r="BE73" s="138">
        <f>IF(BB73=3,G73,0)</f>
        <v>0</v>
      </c>
      <c r="BF73" s="138">
        <f>IF(BB73=4,G73,0)</f>
        <v>0</v>
      </c>
      <c r="BG73" s="138">
        <f>IF(BB73=5,G73,0)</f>
        <v>0</v>
      </c>
    </row>
    <row r="74" spans="1:59" x14ac:dyDescent="0.2">
      <c r="A74" s="166">
        <v>51</v>
      </c>
      <c r="B74" s="167" t="s">
        <v>195</v>
      </c>
      <c r="C74" s="168" t="s">
        <v>196</v>
      </c>
      <c r="D74" s="169" t="s">
        <v>171</v>
      </c>
      <c r="E74" s="170">
        <v>1</v>
      </c>
      <c r="F74" s="170"/>
      <c r="G74" s="171">
        <f>E74*F74</f>
        <v>0</v>
      </c>
      <c r="H74" s="172">
        <v>7.1999999999999998E-3</v>
      </c>
      <c r="I74" s="172">
        <f>E74*H74</f>
        <v>7.1999999999999998E-3</v>
      </c>
      <c r="J74" s="172">
        <v>0</v>
      </c>
      <c r="K74" s="172">
        <f>E74*J74</f>
        <v>0</v>
      </c>
      <c r="Q74" s="165">
        <v>2</v>
      </c>
      <c r="AA74" s="138">
        <v>12</v>
      </c>
      <c r="AB74" s="138">
        <v>0</v>
      </c>
      <c r="AC74" s="138">
        <v>51</v>
      </c>
      <c r="BB74" s="138">
        <v>2</v>
      </c>
      <c r="BC74" s="138">
        <f>IF(BB74=1,G74,0)</f>
        <v>0</v>
      </c>
      <c r="BD74" s="138">
        <f>IF(BB74=2,G74,0)</f>
        <v>0</v>
      </c>
      <c r="BE74" s="138">
        <f>IF(BB74=3,G74,0)</f>
        <v>0</v>
      </c>
      <c r="BF74" s="138">
        <f>IF(BB74=4,G74,0)</f>
        <v>0</v>
      </c>
      <c r="BG74" s="138">
        <f>IF(BB74=5,G74,0)</f>
        <v>0</v>
      </c>
    </row>
    <row r="75" spans="1:59" x14ac:dyDescent="0.2">
      <c r="A75" s="166">
        <v>52</v>
      </c>
      <c r="B75" s="167" t="s">
        <v>197</v>
      </c>
      <c r="C75" s="168" t="s">
        <v>198</v>
      </c>
      <c r="D75" s="169" t="s">
        <v>171</v>
      </c>
      <c r="E75" s="170">
        <v>1</v>
      </c>
      <c r="F75" s="170"/>
      <c r="G75" s="171">
        <f>E75*F75</f>
        <v>0</v>
      </c>
      <c r="H75" s="172">
        <v>1.444E-2</v>
      </c>
      <c r="I75" s="172">
        <f>E75*H75</f>
        <v>1.444E-2</v>
      </c>
      <c r="J75" s="172">
        <v>0</v>
      </c>
      <c r="K75" s="172">
        <f>E75*J75</f>
        <v>0</v>
      </c>
      <c r="Q75" s="165">
        <v>2</v>
      </c>
      <c r="AA75" s="138">
        <v>12</v>
      </c>
      <c r="AB75" s="138">
        <v>0</v>
      </c>
      <c r="AC75" s="138">
        <v>52</v>
      </c>
      <c r="BB75" s="138">
        <v>2</v>
      </c>
      <c r="BC75" s="138">
        <f>IF(BB75=1,G75,0)</f>
        <v>0</v>
      </c>
      <c r="BD75" s="138">
        <f>IF(BB75=2,G75,0)</f>
        <v>0</v>
      </c>
      <c r="BE75" s="138">
        <f>IF(BB75=3,G75,0)</f>
        <v>0</v>
      </c>
      <c r="BF75" s="138">
        <f>IF(BB75=4,G75,0)</f>
        <v>0</v>
      </c>
      <c r="BG75" s="138">
        <f>IF(BB75=5,G75,0)</f>
        <v>0</v>
      </c>
    </row>
    <row r="76" spans="1:59" x14ac:dyDescent="0.2">
      <c r="A76" s="166">
        <v>53</v>
      </c>
      <c r="B76" s="167" t="s">
        <v>199</v>
      </c>
      <c r="C76" s="168" t="s">
        <v>200</v>
      </c>
      <c r="D76" s="169" t="s">
        <v>171</v>
      </c>
      <c r="E76" s="170">
        <v>1</v>
      </c>
      <c r="F76" s="170"/>
      <c r="G76" s="171">
        <f>E76*F76</f>
        <v>0</v>
      </c>
      <c r="H76" s="172">
        <v>2.9199999999999999E-3</v>
      </c>
      <c r="I76" s="172">
        <f>E76*H76</f>
        <v>2.9199999999999999E-3</v>
      </c>
      <c r="J76" s="172">
        <v>0</v>
      </c>
      <c r="K76" s="172">
        <f>E76*J76</f>
        <v>0</v>
      </c>
      <c r="Q76" s="165">
        <v>2</v>
      </c>
      <c r="AA76" s="138">
        <v>12</v>
      </c>
      <c r="AB76" s="138">
        <v>0</v>
      </c>
      <c r="AC76" s="138">
        <v>53</v>
      </c>
      <c r="BB76" s="138">
        <v>2</v>
      </c>
      <c r="BC76" s="138">
        <f>IF(BB76=1,G76,0)</f>
        <v>0</v>
      </c>
      <c r="BD76" s="138">
        <f>IF(BB76=2,G76,0)</f>
        <v>0</v>
      </c>
      <c r="BE76" s="138">
        <f>IF(BB76=3,G76,0)</f>
        <v>0</v>
      </c>
      <c r="BF76" s="138">
        <f>IF(BB76=4,G76,0)</f>
        <v>0</v>
      </c>
      <c r="BG76" s="138">
        <f>IF(BB76=5,G76,0)</f>
        <v>0</v>
      </c>
    </row>
    <row r="77" spans="1:59" x14ac:dyDescent="0.2">
      <c r="A77" s="166">
        <v>54</v>
      </c>
      <c r="B77" s="167" t="s">
        <v>201</v>
      </c>
      <c r="C77" s="168" t="s">
        <v>202</v>
      </c>
      <c r="D77" s="169" t="s">
        <v>86</v>
      </c>
      <c r="E77" s="170">
        <v>1</v>
      </c>
      <c r="F77" s="170"/>
      <c r="G77" s="171">
        <f>E77*F77</f>
        <v>0</v>
      </c>
      <c r="H77" s="172">
        <v>7.2999999999999996E-4</v>
      </c>
      <c r="I77" s="172">
        <f>E77*H77</f>
        <v>7.2999999999999996E-4</v>
      </c>
      <c r="J77" s="172">
        <v>0</v>
      </c>
      <c r="K77" s="172">
        <f>E77*J77</f>
        <v>0</v>
      </c>
      <c r="Q77" s="165">
        <v>2</v>
      </c>
      <c r="AA77" s="138">
        <v>12</v>
      </c>
      <c r="AB77" s="138">
        <v>0</v>
      </c>
      <c r="AC77" s="138">
        <v>54</v>
      </c>
      <c r="BB77" s="138">
        <v>2</v>
      </c>
      <c r="BC77" s="138">
        <f>IF(BB77=1,G77,0)</f>
        <v>0</v>
      </c>
      <c r="BD77" s="138">
        <f>IF(BB77=2,G77,0)</f>
        <v>0</v>
      </c>
      <c r="BE77" s="138">
        <f>IF(BB77=3,G77,0)</f>
        <v>0</v>
      </c>
      <c r="BF77" s="138">
        <f>IF(BB77=4,G77,0)</f>
        <v>0</v>
      </c>
      <c r="BG77" s="138">
        <f>IF(BB77=5,G77,0)</f>
        <v>0</v>
      </c>
    </row>
    <row r="78" spans="1:59" ht="25.5" x14ac:dyDescent="0.2">
      <c r="A78" s="166">
        <v>55</v>
      </c>
      <c r="B78" s="167" t="s">
        <v>203</v>
      </c>
      <c r="C78" s="168" t="s">
        <v>204</v>
      </c>
      <c r="D78" s="169" t="s">
        <v>86</v>
      </c>
      <c r="E78" s="170">
        <v>2</v>
      </c>
      <c r="F78" s="170"/>
      <c r="G78" s="171">
        <f>E78*F78</f>
        <v>0</v>
      </c>
      <c r="H78" s="172">
        <v>1E-3</v>
      </c>
      <c r="I78" s="172">
        <f>E78*H78</f>
        <v>2E-3</v>
      </c>
      <c r="J78" s="172">
        <v>0</v>
      </c>
      <c r="K78" s="172">
        <f>E78*J78</f>
        <v>0</v>
      </c>
      <c r="Q78" s="165">
        <v>2</v>
      </c>
      <c r="AA78" s="138">
        <v>12</v>
      </c>
      <c r="AB78" s="138">
        <v>0</v>
      </c>
      <c r="AC78" s="138">
        <v>55</v>
      </c>
      <c r="BB78" s="138">
        <v>2</v>
      </c>
      <c r="BC78" s="138">
        <f>IF(BB78=1,G78,0)</f>
        <v>0</v>
      </c>
      <c r="BD78" s="138">
        <f>IF(BB78=2,G78,0)</f>
        <v>0</v>
      </c>
      <c r="BE78" s="138">
        <f>IF(BB78=3,G78,0)</f>
        <v>0</v>
      </c>
      <c r="BF78" s="138">
        <f>IF(BB78=4,G78,0)</f>
        <v>0</v>
      </c>
      <c r="BG78" s="138">
        <f>IF(BB78=5,G78,0)</f>
        <v>0</v>
      </c>
    </row>
    <row r="79" spans="1:59" x14ac:dyDescent="0.2">
      <c r="A79" s="166">
        <v>56</v>
      </c>
      <c r="B79" s="167" t="s">
        <v>205</v>
      </c>
      <c r="C79" s="168" t="s">
        <v>206</v>
      </c>
      <c r="D79" s="169" t="s">
        <v>86</v>
      </c>
      <c r="E79" s="170">
        <v>1</v>
      </c>
      <c r="F79" s="170"/>
      <c r="G79" s="171">
        <f>E79*F79</f>
        <v>0</v>
      </c>
      <c r="H79" s="172">
        <v>2.7799999999999999E-3</v>
      </c>
      <c r="I79" s="172">
        <f>E79*H79</f>
        <v>2.7799999999999999E-3</v>
      </c>
      <c r="J79" s="172">
        <v>0</v>
      </c>
      <c r="K79" s="172">
        <f>E79*J79</f>
        <v>0</v>
      </c>
      <c r="Q79" s="165">
        <v>2</v>
      </c>
      <c r="AA79" s="138">
        <v>12</v>
      </c>
      <c r="AB79" s="138">
        <v>0</v>
      </c>
      <c r="AC79" s="138">
        <v>56</v>
      </c>
      <c r="BB79" s="138">
        <v>2</v>
      </c>
      <c r="BC79" s="138">
        <f>IF(BB79=1,G79,0)</f>
        <v>0</v>
      </c>
      <c r="BD79" s="138">
        <f>IF(BB79=2,G79,0)</f>
        <v>0</v>
      </c>
      <c r="BE79" s="138">
        <f>IF(BB79=3,G79,0)</f>
        <v>0</v>
      </c>
      <c r="BF79" s="138">
        <f>IF(BB79=4,G79,0)</f>
        <v>0</v>
      </c>
      <c r="BG79" s="138">
        <f>IF(BB79=5,G79,0)</f>
        <v>0</v>
      </c>
    </row>
    <row r="80" spans="1:59" ht="25.5" x14ac:dyDescent="0.2">
      <c r="A80" s="166">
        <v>57</v>
      </c>
      <c r="B80" s="167" t="s">
        <v>207</v>
      </c>
      <c r="C80" s="168" t="s">
        <v>208</v>
      </c>
      <c r="D80" s="169" t="s">
        <v>171</v>
      </c>
      <c r="E80" s="170">
        <v>1</v>
      </c>
      <c r="F80" s="170"/>
      <c r="G80" s="171">
        <f>E80*F80</f>
        <v>0</v>
      </c>
      <c r="H80" s="172">
        <v>6.4820000000000003E-2</v>
      </c>
      <c r="I80" s="172">
        <f>E80*H80</f>
        <v>6.4820000000000003E-2</v>
      </c>
      <c r="J80" s="172">
        <v>0</v>
      </c>
      <c r="K80" s="172">
        <f>E80*J80</f>
        <v>0</v>
      </c>
      <c r="Q80" s="165">
        <v>2</v>
      </c>
      <c r="AA80" s="138">
        <v>12</v>
      </c>
      <c r="AB80" s="138">
        <v>0</v>
      </c>
      <c r="AC80" s="138">
        <v>57</v>
      </c>
      <c r="BB80" s="138">
        <v>2</v>
      </c>
      <c r="BC80" s="138">
        <f>IF(BB80=1,G80,0)</f>
        <v>0</v>
      </c>
      <c r="BD80" s="138">
        <f>IF(BB80=2,G80,0)</f>
        <v>0</v>
      </c>
      <c r="BE80" s="138">
        <f>IF(BB80=3,G80,0)</f>
        <v>0</v>
      </c>
      <c r="BF80" s="138">
        <f>IF(BB80=4,G80,0)</f>
        <v>0</v>
      </c>
      <c r="BG80" s="138">
        <f>IF(BB80=5,G80,0)</f>
        <v>0</v>
      </c>
    </row>
    <row r="81" spans="1:59" x14ac:dyDescent="0.2">
      <c r="A81" s="166">
        <v>58</v>
      </c>
      <c r="B81" s="167" t="s">
        <v>209</v>
      </c>
      <c r="C81" s="168" t="s">
        <v>210</v>
      </c>
      <c r="D81" s="169" t="s">
        <v>86</v>
      </c>
      <c r="E81" s="170">
        <v>1</v>
      </c>
      <c r="F81" s="170"/>
      <c r="G81" s="171">
        <f>E81*F81</f>
        <v>0</v>
      </c>
      <c r="H81" s="172">
        <v>8.0000000000000004E-4</v>
      </c>
      <c r="I81" s="172">
        <f>E81*H81</f>
        <v>8.0000000000000004E-4</v>
      </c>
      <c r="J81" s="172">
        <v>0</v>
      </c>
      <c r="K81" s="172">
        <f>E81*J81</f>
        <v>0</v>
      </c>
      <c r="Q81" s="165">
        <v>2</v>
      </c>
      <c r="AA81" s="138">
        <v>12</v>
      </c>
      <c r="AB81" s="138">
        <v>0</v>
      </c>
      <c r="AC81" s="138">
        <v>58</v>
      </c>
      <c r="BB81" s="138">
        <v>2</v>
      </c>
      <c r="BC81" s="138">
        <f>IF(BB81=1,G81,0)</f>
        <v>0</v>
      </c>
      <c r="BD81" s="138">
        <f>IF(BB81=2,G81,0)</f>
        <v>0</v>
      </c>
      <c r="BE81" s="138">
        <f>IF(BB81=3,G81,0)</f>
        <v>0</v>
      </c>
      <c r="BF81" s="138">
        <f>IF(BB81=4,G81,0)</f>
        <v>0</v>
      </c>
      <c r="BG81" s="138">
        <f>IF(BB81=5,G81,0)</f>
        <v>0</v>
      </c>
    </row>
    <row r="82" spans="1:59" x14ac:dyDescent="0.2">
      <c r="A82" s="166">
        <v>59</v>
      </c>
      <c r="B82" s="167" t="s">
        <v>211</v>
      </c>
      <c r="C82" s="168" t="s">
        <v>212</v>
      </c>
      <c r="D82" s="169" t="s">
        <v>86</v>
      </c>
      <c r="E82" s="170">
        <v>1</v>
      </c>
      <c r="F82" s="170"/>
      <c r="G82" s="171">
        <f>E82*F82</f>
        <v>0</v>
      </c>
      <c r="H82" s="172">
        <v>4.0999999999999999E-4</v>
      </c>
      <c r="I82" s="172">
        <f>E82*H82</f>
        <v>4.0999999999999999E-4</v>
      </c>
      <c r="J82" s="172">
        <v>0</v>
      </c>
      <c r="K82" s="172">
        <f>E82*J82</f>
        <v>0</v>
      </c>
      <c r="Q82" s="165">
        <v>2</v>
      </c>
      <c r="AA82" s="138">
        <v>12</v>
      </c>
      <c r="AB82" s="138">
        <v>0</v>
      </c>
      <c r="AC82" s="138">
        <v>59</v>
      </c>
      <c r="BB82" s="138">
        <v>2</v>
      </c>
      <c r="BC82" s="138">
        <f>IF(BB82=1,G82,0)</f>
        <v>0</v>
      </c>
      <c r="BD82" s="138">
        <f>IF(BB82=2,G82,0)</f>
        <v>0</v>
      </c>
      <c r="BE82" s="138">
        <f>IF(BB82=3,G82,0)</f>
        <v>0</v>
      </c>
      <c r="BF82" s="138">
        <f>IF(BB82=4,G82,0)</f>
        <v>0</v>
      </c>
      <c r="BG82" s="138">
        <f>IF(BB82=5,G82,0)</f>
        <v>0</v>
      </c>
    </row>
    <row r="83" spans="1:59" x14ac:dyDescent="0.2">
      <c r="A83" s="166">
        <v>60</v>
      </c>
      <c r="B83" s="167" t="s">
        <v>213</v>
      </c>
      <c r="C83" s="168" t="s">
        <v>214</v>
      </c>
      <c r="D83" s="169" t="s">
        <v>86</v>
      </c>
      <c r="E83" s="170">
        <v>1</v>
      </c>
      <c r="F83" s="170"/>
      <c r="G83" s="171">
        <f>E83*F83</f>
        <v>0</v>
      </c>
      <c r="H83" s="172">
        <v>4.2000000000000002E-4</v>
      </c>
      <c r="I83" s="172">
        <f>E83*H83</f>
        <v>4.2000000000000002E-4</v>
      </c>
      <c r="J83" s="172">
        <v>0</v>
      </c>
      <c r="K83" s="172">
        <f>E83*J83</f>
        <v>0</v>
      </c>
      <c r="Q83" s="165">
        <v>2</v>
      </c>
      <c r="AA83" s="138">
        <v>12</v>
      </c>
      <c r="AB83" s="138">
        <v>0</v>
      </c>
      <c r="AC83" s="138">
        <v>60</v>
      </c>
      <c r="BB83" s="138">
        <v>2</v>
      </c>
      <c r="BC83" s="138">
        <f>IF(BB83=1,G83,0)</f>
        <v>0</v>
      </c>
      <c r="BD83" s="138">
        <f>IF(BB83=2,G83,0)</f>
        <v>0</v>
      </c>
      <c r="BE83" s="138">
        <f>IF(BB83=3,G83,0)</f>
        <v>0</v>
      </c>
      <c r="BF83" s="138">
        <f>IF(BB83=4,G83,0)</f>
        <v>0</v>
      </c>
      <c r="BG83" s="138">
        <f>IF(BB83=5,G83,0)</f>
        <v>0</v>
      </c>
    </row>
    <row r="84" spans="1:59" x14ac:dyDescent="0.2">
      <c r="A84" s="166">
        <v>61</v>
      </c>
      <c r="B84" s="167" t="s">
        <v>215</v>
      </c>
      <c r="C84" s="168" t="s">
        <v>216</v>
      </c>
      <c r="D84" s="169" t="s">
        <v>86</v>
      </c>
      <c r="E84" s="170">
        <v>1</v>
      </c>
      <c r="F84" s="170"/>
      <c r="G84" s="171">
        <f>E84*F84</f>
        <v>0</v>
      </c>
      <c r="H84" s="172">
        <v>2.3000000000000001E-4</v>
      </c>
      <c r="I84" s="172">
        <f>E84*H84</f>
        <v>2.3000000000000001E-4</v>
      </c>
      <c r="J84" s="172">
        <v>0</v>
      </c>
      <c r="K84" s="172">
        <f>E84*J84</f>
        <v>0</v>
      </c>
      <c r="Q84" s="165">
        <v>2</v>
      </c>
      <c r="AA84" s="138">
        <v>12</v>
      </c>
      <c r="AB84" s="138">
        <v>1</v>
      </c>
      <c r="AC84" s="138">
        <v>61</v>
      </c>
      <c r="BB84" s="138">
        <v>2</v>
      </c>
      <c r="BC84" s="138">
        <f>IF(BB84=1,G84,0)</f>
        <v>0</v>
      </c>
      <c r="BD84" s="138">
        <f>IF(BB84=2,G84,0)</f>
        <v>0</v>
      </c>
      <c r="BE84" s="138">
        <f>IF(BB84=3,G84,0)</f>
        <v>0</v>
      </c>
      <c r="BF84" s="138">
        <f>IF(BB84=4,G84,0)</f>
        <v>0</v>
      </c>
      <c r="BG84" s="138">
        <f>IF(BB84=5,G84,0)</f>
        <v>0</v>
      </c>
    </row>
    <row r="85" spans="1:59" x14ac:dyDescent="0.2">
      <c r="A85" s="166">
        <v>62</v>
      </c>
      <c r="B85" s="167" t="s">
        <v>217</v>
      </c>
      <c r="C85" s="168" t="s">
        <v>218</v>
      </c>
      <c r="D85" s="169" t="s">
        <v>86</v>
      </c>
      <c r="E85" s="170">
        <v>1</v>
      </c>
      <c r="F85" s="170"/>
      <c r="G85" s="171">
        <f>E85*F85</f>
        <v>0</v>
      </c>
      <c r="H85" s="172">
        <v>1E-4</v>
      </c>
      <c r="I85" s="172">
        <f>E85*H85</f>
        <v>1E-4</v>
      </c>
      <c r="J85" s="172">
        <v>0</v>
      </c>
      <c r="K85" s="172">
        <f>E85*J85</f>
        <v>0</v>
      </c>
      <c r="Q85" s="165">
        <v>2</v>
      </c>
      <c r="AA85" s="138">
        <v>12</v>
      </c>
      <c r="AB85" s="138">
        <v>0</v>
      </c>
      <c r="AC85" s="138">
        <v>62</v>
      </c>
      <c r="BB85" s="138">
        <v>2</v>
      </c>
      <c r="BC85" s="138">
        <f>IF(BB85=1,G85,0)</f>
        <v>0</v>
      </c>
      <c r="BD85" s="138">
        <f>IF(BB85=2,G85,0)</f>
        <v>0</v>
      </c>
      <c r="BE85" s="138">
        <f>IF(BB85=3,G85,0)</f>
        <v>0</v>
      </c>
      <c r="BF85" s="138">
        <f>IF(BB85=4,G85,0)</f>
        <v>0</v>
      </c>
      <c r="BG85" s="138">
        <f>IF(BB85=5,G85,0)</f>
        <v>0</v>
      </c>
    </row>
    <row r="86" spans="1:59" x14ac:dyDescent="0.2">
      <c r="A86" s="166">
        <v>63</v>
      </c>
      <c r="B86" s="167" t="s">
        <v>219</v>
      </c>
      <c r="C86" s="168" t="s">
        <v>220</v>
      </c>
      <c r="D86" s="169" t="s">
        <v>86</v>
      </c>
      <c r="E86" s="170">
        <v>1</v>
      </c>
      <c r="F86" s="170"/>
      <c r="G86" s="171">
        <f>E86*F86</f>
        <v>0</v>
      </c>
      <c r="H86" s="172">
        <v>2.4000000000000001E-4</v>
      </c>
      <c r="I86" s="172">
        <f>E86*H86</f>
        <v>2.4000000000000001E-4</v>
      </c>
      <c r="J86" s="172">
        <v>0</v>
      </c>
      <c r="K86" s="172">
        <f>E86*J86</f>
        <v>0</v>
      </c>
      <c r="Q86" s="165">
        <v>2</v>
      </c>
      <c r="AA86" s="138">
        <v>12</v>
      </c>
      <c r="AB86" s="138">
        <v>1</v>
      </c>
      <c r="AC86" s="138">
        <v>63</v>
      </c>
      <c r="BB86" s="138">
        <v>2</v>
      </c>
      <c r="BC86" s="138">
        <f>IF(BB86=1,G86,0)</f>
        <v>0</v>
      </c>
      <c r="BD86" s="138">
        <f>IF(BB86=2,G86,0)</f>
        <v>0</v>
      </c>
      <c r="BE86" s="138">
        <f>IF(BB86=3,G86,0)</f>
        <v>0</v>
      </c>
      <c r="BF86" s="138">
        <f>IF(BB86=4,G86,0)</f>
        <v>0</v>
      </c>
      <c r="BG86" s="138">
        <f>IF(BB86=5,G86,0)</f>
        <v>0</v>
      </c>
    </row>
    <row r="87" spans="1:59" x14ac:dyDescent="0.2">
      <c r="A87" s="166">
        <v>64</v>
      </c>
      <c r="B87" s="167" t="s">
        <v>221</v>
      </c>
      <c r="C87" s="168" t="s">
        <v>222</v>
      </c>
      <c r="D87" s="169" t="s">
        <v>86</v>
      </c>
      <c r="E87" s="170">
        <v>1</v>
      </c>
      <c r="F87" s="170"/>
      <c r="G87" s="171">
        <f>E87*F87</f>
        <v>0</v>
      </c>
      <c r="H87" s="172">
        <v>2.5999999999999998E-4</v>
      </c>
      <c r="I87" s="172">
        <f>E87*H87</f>
        <v>2.5999999999999998E-4</v>
      </c>
      <c r="J87" s="172">
        <v>0</v>
      </c>
      <c r="K87" s="172">
        <f>E87*J87</f>
        <v>0</v>
      </c>
      <c r="Q87" s="165">
        <v>2</v>
      </c>
      <c r="AA87" s="138">
        <v>12</v>
      </c>
      <c r="AB87" s="138">
        <v>1</v>
      </c>
      <c r="AC87" s="138">
        <v>64</v>
      </c>
      <c r="BB87" s="138">
        <v>2</v>
      </c>
      <c r="BC87" s="138">
        <f>IF(BB87=1,G87,0)</f>
        <v>0</v>
      </c>
      <c r="BD87" s="138">
        <f>IF(BB87=2,G87,0)</f>
        <v>0</v>
      </c>
      <c r="BE87" s="138">
        <f>IF(BB87=3,G87,0)</f>
        <v>0</v>
      </c>
      <c r="BF87" s="138">
        <f>IF(BB87=4,G87,0)</f>
        <v>0</v>
      </c>
      <c r="BG87" s="138">
        <f>IF(BB87=5,G87,0)</f>
        <v>0</v>
      </c>
    </row>
    <row r="88" spans="1:59" x14ac:dyDescent="0.2">
      <c r="A88" s="166">
        <v>65</v>
      </c>
      <c r="B88" s="167" t="s">
        <v>223</v>
      </c>
      <c r="C88" s="168" t="s">
        <v>224</v>
      </c>
      <c r="D88" s="169" t="s">
        <v>171</v>
      </c>
      <c r="E88" s="170">
        <v>6</v>
      </c>
      <c r="F88" s="170"/>
      <c r="G88" s="171">
        <f>E88*F88</f>
        <v>0</v>
      </c>
      <c r="H88" s="172">
        <v>2.4000000000000001E-4</v>
      </c>
      <c r="I88" s="172">
        <f>E88*H88</f>
        <v>1.4400000000000001E-3</v>
      </c>
      <c r="J88" s="172">
        <v>0</v>
      </c>
      <c r="K88" s="172">
        <f>E88*J88</f>
        <v>0</v>
      </c>
      <c r="Q88" s="165">
        <v>2</v>
      </c>
      <c r="AA88" s="138">
        <v>12</v>
      </c>
      <c r="AB88" s="138">
        <v>0</v>
      </c>
      <c r="AC88" s="138">
        <v>65</v>
      </c>
      <c r="BB88" s="138">
        <v>2</v>
      </c>
      <c r="BC88" s="138">
        <f>IF(BB88=1,G88,0)</f>
        <v>0</v>
      </c>
      <c r="BD88" s="138">
        <f>IF(BB88=2,G88,0)</f>
        <v>0</v>
      </c>
      <c r="BE88" s="138">
        <f>IF(BB88=3,G88,0)</f>
        <v>0</v>
      </c>
      <c r="BF88" s="138">
        <f>IF(BB88=4,G88,0)</f>
        <v>0</v>
      </c>
      <c r="BG88" s="138">
        <f>IF(BB88=5,G88,0)</f>
        <v>0</v>
      </c>
    </row>
    <row r="89" spans="1:59" x14ac:dyDescent="0.2">
      <c r="A89" s="166">
        <v>66</v>
      </c>
      <c r="B89" s="167" t="s">
        <v>225</v>
      </c>
      <c r="C89" s="168" t="s">
        <v>226</v>
      </c>
      <c r="D89" s="169" t="s">
        <v>120</v>
      </c>
      <c r="E89" s="170">
        <v>0.14699999999999999</v>
      </c>
      <c r="F89" s="170"/>
      <c r="G89" s="171">
        <f>E89*F89</f>
        <v>0</v>
      </c>
      <c r="H89" s="172">
        <v>0</v>
      </c>
      <c r="I89" s="172">
        <f>E89*H89</f>
        <v>0</v>
      </c>
      <c r="J89" s="172">
        <v>0</v>
      </c>
      <c r="K89" s="172">
        <f>E89*J89</f>
        <v>0</v>
      </c>
      <c r="Q89" s="165">
        <v>2</v>
      </c>
      <c r="AA89" s="138">
        <v>12</v>
      </c>
      <c r="AB89" s="138">
        <v>0</v>
      </c>
      <c r="AC89" s="138">
        <v>66</v>
      </c>
      <c r="BB89" s="138">
        <v>2</v>
      </c>
      <c r="BC89" s="138">
        <f>IF(BB89=1,G89,0)</f>
        <v>0</v>
      </c>
      <c r="BD89" s="138">
        <f>IF(BB89=2,G89,0)</f>
        <v>0</v>
      </c>
      <c r="BE89" s="138">
        <f>IF(BB89=3,G89,0)</f>
        <v>0</v>
      </c>
      <c r="BF89" s="138">
        <f>IF(BB89=4,G89,0)</f>
        <v>0</v>
      </c>
      <c r="BG89" s="138">
        <f>IF(BB89=5,G89,0)</f>
        <v>0</v>
      </c>
    </row>
    <row r="90" spans="1:59" x14ac:dyDescent="0.2">
      <c r="A90" s="173"/>
      <c r="B90" s="174" t="s">
        <v>70</v>
      </c>
      <c r="C90" s="175" t="str">
        <f>CONCATENATE(B70," ",C70)</f>
        <v>725 Zařizovací předměty</v>
      </c>
      <c r="D90" s="173"/>
      <c r="E90" s="176"/>
      <c r="F90" s="176"/>
      <c r="G90" s="177">
        <f>SUM(G70:G89)</f>
        <v>0</v>
      </c>
      <c r="H90" s="178"/>
      <c r="I90" s="179">
        <f>SUM(I70:I89)</f>
        <v>0.14701</v>
      </c>
      <c r="J90" s="178"/>
      <c r="K90" s="179">
        <f>SUM(K70:K89)</f>
        <v>0</v>
      </c>
      <c r="Q90" s="165">
        <v>4</v>
      </c>
      <c r="BC90" s="180">
        <f>SUM(BC70:BC89)</f>
        <v>0</v>
      </c>
      <c r="BD90" s="180">
        <f>SUM(BD70:BD89)</f>
        <v>0</v>
      </c>
      <c r="BE90" s="180">
        <f>SUM(BE70:BE89)</f>
        <v>0</v>
      </c>
      <c r="BF90" s="180">
        <f>SUM(BF70:BF89)</f>
        <v>0</v>
      </c>
      <c r="BG90" s="180">
        <f>SUM(BG70:BG89)</f>
        <v>0</v>
      </c>
    </row>
    <row r="91" spans="1:59" x14ac:dyDescent="0.2">
      <c r="E91" s="138"/>
    </row>
    <row r="92" spans="1:59" x14ac:dyDescent="0.2">
      <c r="E92" s="138"/>
    </row>
    <row r="93" spans="1:59" x14ac:dyDescent="0.2">
      <c r="E93" s="138"/>
    </row>
    <row r="94" spans="1:59" x14ac:dyDescent="0.2">
      <c r="E94" s="138"/>
    </row>
    <row r="95" spans="1:59" x14ac:dyDescent="0.2">
      <c r="E95" s="138"/>
    </row>
    <row r="96" spans="1:59" x14ac:dyDescent="0.2">
      <c r="E96" s="138"/>
    </row>
    <row r="97" spans="5:5" x14ac:dyDescent="0.2">
      <c r="E97" s="138"/>
    </row>
    <row r="98" spans="5:5" x14ac:dyDescent="0.2">
      <c r="E98" s="138"/>
    </row>
    <row r="99" spans="5:5" x14ac:dyDescent="0.2">
      <c r="E99" s="138"/>
    </row>
    <row r="100" spans="5:5" x14ac:dyDescent="0.2">
      <c r="E100" s="138"/>
    </row>
    <row r="101" spans="5:5" x14ac:dyDescent="0.2">
      <c r="E101" s="138"/>
    </row>
    <row r="102" spans="5:5" x14ac:dyDescent="0.2">
      <c r="E102" s="138"/>
    </row>
    <row r="103" spans="5:5" x14ac:dyDescent="0.2">
      <c r="E103" s="138"/>
    </row>
    <row r="104" spans="5:5" x14ac:dyDescent="0.2">
      <c r="E104" s="138"/>
    </row>
    <row r="105" spans="5:5" x14ac:dyDescent="0.2">
      <c r="E105" s="138"/>
    </row>
    <row r="106" spans="5:5" x14ac:dyDescent="0.2">
      <c r="E106" s="138"/>
    </row>
    <row r="107" spans="5:5" x14ac:dyDescent="0.2">
      <c r="E107" s="138"/>
    </row>
    <row r="108" spans="5:5" x14ac:dyDescent="0.2">
      <c r="E108" s="138"/>
    </row>
    <row r="109" spans="5:5" x14ac:dyDescent="0.2">
      <c r="E109" s="138"/>
    </row>
    <row r="110" spans="5:5" x14ac:dyDescent="0.2">
      <c r="E110" s="138"/>
    </row>
    <row r="111" spans="5:5" x14ac:dyDescent="0.2">
      <c r="E111" s="138"/>
    </row>
    <row r="112" spans="5:5" x14ac:dyDescent="0.2">
      <c r="E112" s="138"/>
    </row>
    <row r="113" spans="1:7" x14ac:dyDescent="0.2">
      <c r="E113" s="138"/>
    </row>
    <row r="114" spans="1:7" x14ac:dyDescent="0.2">
      <c r="A114" s="181"/>
      <c r="B114" s="181"/>
      <c r="C114" s="181"/>
      <c r="D114" s="181"/>
      <c r="E114" s="181"/>
      <c r="F114" s="181"/>
      <c r="G114" s="181"/>
    </row>
    <row r="115" spans="1:7" x14ac:dyDescent="0.2">
      <c r="A115" s="181"/>
      <c r="B115" s="181"/>
      <c r="C115" s="181"/>
      <c r="D115" s="181"/>
      <c r="E115" s="181"/>
      <c r="F115" s="181"/>
      <c r="G115" s="181"/>
    </row>
    <row r="116" spans="1:7" x14ac:dyDescent="0.2">
      <c r="A116" s="181"/>
      <c r="B116" s="181"/>
      <c r="C116" s="181"/>
      <c r="D116" s="181"/>
      <c r="E116" s="181"/>
      <c r="F116" s="181"/>
      <c r="G116" s="181"/>
    </row>
    <row r="117" spans="1:7" x14ac:dyDescent="0.2">
      <c r="A117" s="181"/>
      <c r="B117" s="181"/>
      <c r="C117" s="181"/>
      <c r="D117" s="181"/>
      <c r="E117" s="181"/>
      <c r="F117" s="181"/>
      <c r="G117" s="181"/>
    </row>
    <row r="118" spans="1:7" x14ac:dyDescent="0.2">
      <c r="E118" s="138"/>
    </row>
    <row r="119" spans="1:7" x14ac:dyDescent="0.2">
      <c r="E119" s="138"/>
    </row>
    <row r="120" spans="1:7" x14ac:dyDescent="0.2">
      <c r="E120" s="138"/>
    </row>
    <row r="121" spans="1:7" x14ac:dyDescent="0.2">
      <c r="E121" s="138"/>
    </row>
    <row r="122" spans="1:7" x14ac:dyDescent="0.2">
      <c r="E122" s="138"/>
    </row>
    <row r="123" spans="1:7" x14ac:dyDescent="0.2">
      <c r="E123" s="138"/>
    </row>
    <row r="124" spans="1:7" x14ac:dyDescent="0.2">
      <c r="E124" s="138"/>
    </row>
    <row r="125" spans="1:7" x14ac:dyDescent="0.2">
      <c r="E125" s="138"/>
    </row>
    <row r="126" spans="1:7" x14ac:dyDescent="0.2">
      <c r="E126" s="138"/>
    </row>
    <row r="127" spans="1:7" x14ac:dyDescent="0.2">
      <c r="E127" s="138"/>
    </row>
    <row r="128" spans="1:7" x14ac:dyDescent="0.2">
      <c r="E128" s="138"/>
    </row>
    <row r="129" spans="1:7" x14ac:dyDescent="0.2">
      <c r="E129" s="138"/>
    </row>
    <row r="130" spans="1:7" x14ac:dyDescent="0.2">
      <c r="E130" s="138"/>
    </row>
    <row r="131" spans="1:7" x14ac:dyDescent="0.2">
      <c r="E131" s="138"/>
    </row>
    <row r="132" spans="1:7" x14ac:dyDescent="0.2">
      <c r="E132" s="138"/>
    </row>
    <row r="133" spans="1:7" x14ac:dyDescent="0.2">
      <c r="E133" s="138"/>
    </row>
    <row r="134" spans="1:7" x14ac:dyDescent="0.2">
      <c r="E134" s="138"/>
    </row>
    <row r="135" spans="1:7" x14ac:dyDescent="0.2">
      <c r="E135" s="138"/>
    </row>
    <row r="136" spans="1:7" x14ac:dyDescent="0.2">
      <c r="E136" s="138"/>
    </row>
    <row r="137" spans="1:7" x14ac:dyDescent="0.2">
      <c r="E137" s="138"/>
    </row>
    <row r="138" spans="1:7" x14ac:dyDescent="0.2">
      <c r="E138" s="138"/>
    </row>
    <row r="139" spans="1:7" x14ac:dyDescent="0.2">
      <c r="E139" s="138"/>
    </row>
    <row r="140" spans="1:7" x14ac:dyDescent="0.2">
      <c r="E140" s="138"/>
    </row>
    <row r="141" spans="1:7" x14ac:dyDescent="0.2">
      <c r="E141" s="138"/>
    </row>
    <row r="142" spans="1:7" x14ac:dyDescent="0.2">
      <c r="E142" s="138"/>
    </row>
    <row r="143" spans="1:7" x14ac:dyDescent="0.2">
      <c r="A143" s="182"/>
      <c r="B143" s="182"/>
    </row>
    <row r="144" spans="1:7" x14ac:dyDescent="0.2">
      <c r="A144" s="181"/>
      <c r="B144" s="181"/>
      <c r="C144" s="184"/>
      <c r="D144" s="184"/>
      <c r="E144" s="185"/>
      <c r="F144" s="184"/>
      <c r="G144" s="186"/>
    </row>
    <row r="145" spans="1:7" x14ac:dyDescent="0.2">
      <c r="A145" s="187"/>
      <c r="B145" s="187"/>
      <c r="C145" s="181"/>
      <c r="D145" s="181"/>
      <c r="E145" s="188"/>
      <c r="F145" s="181"/>
      <c r="G145" s="181"/>
    </row>
    <row r="146" spans="1:7" x14ac:dyDescent="0.2">
      <c r="A146" s="181"/>
      <c r="B146" s="181"/>
      <c r="C146" s="181"/>
      <c r="D146" s="181"/>
      <c r="E146" s="188"/>
      <c r="F146" s="181"/>
      <c r="G146" s="181"/>
    </row>
    <row r="147" spans="1:7" x14ac:dyDescent="0.2">
      <c r="A147" s="181"/>
      <c r="B147" s="181"/>
      <c r="C147" s="181"/>
      <c r="D147" s="181"/>
      <c r="E147" s="188"/>
      <c r="F147" s="181"/>
      <c r="G147" s="181"/>
    </row>
    <row r="148" spans="1:7" x14ac:dyDescent="0.2">
      <c r="A148" s="181"/>
      <c r="B148" s="181"/>
      <c r="C148" s="181"/>
      <c r="D148" s="181"/>
      <c r="E148" s="188"/>
      <c r="F148" s="181"/>
      <c r="G148" s="181"/>
    </row>
    <row r="149" spans="1:7" x14ac:dyDescent="0.2">
      <c r="A149" s="181"/>
      <c r="B149" s="181"/>
      <c r="C149" s="181"/>
      <c r="D149" s="181"/>
      <c r="E149" s="188"/>
      <c r="F149" s="181"/>
      <c r="G149" s="181"/>
    </row>
    <row r="150" spans="1:7" x14ac:dyDescent="0.2">
      <c r="A150" s="181"/>
      <c r="B150" s="181"/>
      <c r="C150" s="181"/>
      <c r="D150" s="181"/>
      <c r="E150" s="188"/>
      <c r="F150" s="181"/>
      <c r="G150" s="181"/>
    </row>
    <row r="151" spans="1:7" x14ac:dyDescent="0.2">
      <c r="A151" s="181"/>
      <c r="B151" s="181"/>
      <c r="C151" s="181"/>
      <c r="D151" s="181"/>
      <c r="E151" s="188"/>
      <c r="F151" s="181"/>
      <c r="G151" s="181"/>
    </row>
    <row r="152" spans="1:7" x14ac:dyDescent="0.2">
      <c r="A152" s="181"/>
      <c r="B152" s="181"/>
      <c r="C152" s="181"/>
      <c r="D152" s="181"/>
      <c r="E152" s="188"/>
      <c r="F152" s="181"/>
      <c r="G152" s="181"/>
    </row>
    <row r="153" spans="1:7" x14ac:dyDescent="0.2">
      <c r="A153" s="181"/>
      <c r="B153" s="181"/>
      <c r="C153" s="181"/>
      <c r="D153" s="181"/>
      <c r="E153" s="188"/>
      <c r="F153" s="181"/>
      <c r="G153" s="181"/>
    </row>
    <row r="154" spans="1:7" x14ac:dyDescent="0.2">
      <c r="A154" s="181"/>
      <c r="B154" s="181"/>
      <c r="C154" s="181"/>
      <c r="D154" s="181"/>
      <c r="E154" s="188"/>
      <c r="F154" s="181"/>
      <c r="G154" s="181"/>
    </row>
    <row r="155" spans="1:7" x14ac:dyDescent="0.2">
      <c r="A155" s="181"/>
      <c r="B155" s="181"/>
      <c r="C155" s="181"/>
      <c r="D155" s="181"/>
      <c r="E155" s="188"/>
      <c r="F155" s="181"/>
      <c r="G155" s="181"/>
    </row>
    <row r="156" spans="1:7" x14ac:dyDescent="0.2">
      <c r="A156" s="181"/>
      <c r="B156" s="181"/>
      <c r="C156" s="181"/>
      <c r="D156" s="181"/>
      <c r="E156" s="188"/>
      <c r="F156" s="181"/>
      <c r="G156" s="181"/>
    </row>
    <row r="157" spans="1:7" x14ac:dyDescent="0.2">
      <c r="A157" s="181"/>
      <c r="B157" s="181"/>
      <c r="C157" s="181"/>
      <c r="D157" s="181"/>
      <c r="E157" s="188"/>
      <c r="F157" s="181"/>
      <c r="G157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Vlastník</cp:lastModifiedBy>
  <dcterms:created xsi:type="dcterms:W3CDTF">2017-05-09T10:54:41Z</dcterms:created>
  <dcterms:modified xsi:type="dcterms:W3CDTF">2017-05-09T10:57:56Z</dcterms:modified>
</cp:coreProperties>
</file>